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perador\Desktop\Estadio San Rafael\"/>
    </mc:Choice>
  </mc:AlternateContent>
  <xr:revisionPtr revIDLastSave="0" documentId="13_ncr:1_{88E20C03-BE54-4F95-AAE4-EC3772497BA6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lan de Trabajo (2)" sheetId="25" r:id="rId1"/>
    <sheet name="SAN LORENZO ESTADIO" sheetId="24" r:id="rId2"/>
  </sheets>
  <externalReferences>
    <externalReference r:id="rId3"/>
  </externalReferences>
  <definedNames>
    <definedName name="Fecha">'[1]Hoja 1'!$D$3</definedName>
    <definedName name="Insumos">'[1]Hoja 1'!$A$5:$D$440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8" i="24" l="1"/>
  <c r="E96" i="24"/>
  <c r="E93" i="24"/>
  <c r="E91" i="24"/>
  <c r="E92" i="24"/>
  <c r="E55" i="24"/>
  <c r="E49" i="24"/>
  <c r="E32" i="24"/>
  <c r="E26" i="24"/>
  <c r="E29" i="24" s="1"/>
  <c r="H14" i="25" l="1"/>
  <c r="K13" i="25" l="1"/>
  <c r="K25" i="25" s="1"/>
  <c r="J12" i="25"/>
  <c r="F10" i="25"/>
  <c r="G10" i="25" s="1"/>
  <c r="I13" i="25" l="1"/>
  <c r="J13" i="25"/>
  <c r="J25" i="25" s="1"/>
  <c r="F9" i="25"/>
  <c r="F25" i="25" s="1"/>
  <c r="I11" i="25"/>
  <c r="G11" i="25"/>
  <c r="G25" i="25" s="1"/>
  <c r="H11" i="25"/>
  <c r="H25" i="25" s="1"/>
  <c r="I25" i="25" l="1"/>
  <c r="F26" i="25"/>
  <c r="G26" i="25" l="1"/>
  <c r="H26" i="25" l="1"/>
  <c r="I26" i="25" l="1"/>
  <c r="J26" i="25" l="1"/>
  <c r="K26" i="25" l="1"/>
  <c r="I29" i="25" l="1"/>
  <c r="F30" i="25" l="1"/>
  <c r="F29" i="25"/>
  <c r="G30" i="25"/>
  <c r="K30" i="25"/>
  <c r="K29" i="25"/>
  <c r="I30" i="25"/>
  <c r="J30" i="25"/>
  <c r="H29" i="25"/>
  <c r="H30" i="25"/>
  <c r="G29" i="25"/>
  <c r="J29" i="25"/>
</calcChain>
</file>

<file path=xl/sharedStrings.xml><?xml version="1.0" encoding="utf-8"?>
<sst xmlns="http://schemas.openxmlformats.org/spreadsheetml/2006/main" count="214" uniqueCount="112">
  <si>
    <t>N°</t>
  </si>
  <si>
    <t>Un.</t>
  </si>
  <si>
    <t>Incidencia</t>
  </si>
  <si>
    <t>3.1</t>
  </si>
  <si>
    <t>1.1</t>
  </si>
  <si>
    <t>Total Item</t>
  </si>
  <si>
    <t>Total Rubro</t>
  </si>
  <si>
    <r>
      <t xml:space="preserve">SUBTOTAL 2 </t>
    </r>
    <r>
      <rPr>
        <sz val="9"/>
        <rFont val="Arial"/>
        <family val="2"/>
      </rPr>
      <t>(I + II)</t>
    </r>
  </si>
  <si>
    <t>TOTAL FINAL</t>
  </si>
  <si>
    <t>MATERIALES</t>
  </si>
  <si>
    <t>MANO DE OBRA</t>
  </si>
  <si>
    <t>C. U.</t>
  </si>
  <si>
    <t xml:space="preserve">Total </t>
  </si>
  <si>
    <t xml:space="preserve">C. U. </t>
  </si>
  <si>
    <t xml:space="preserve">DESCRIPCION DEL ITEM              </t>
  </si>
  <si>
    <t>Cant.total</t>
  </si>
  <si>
    <t>ITEM</t>
  </si>
  <si>
    <t>DESCRIPCIÓN</t>
  </si>
  <si>
    <t>PRECIO P/ITEM (S)</t>
  </si>
  <si>
    <t xml:space="preserve"> </t>
  </si>
  <si>
    <t>PRECIO SUBTOTAL1</t>
  </si>
  <si>
    <t>GASTOS GENERALES</t>
  </si>
  <si>
    <t>TRANSPORTE</t>
  </si>
  <si>
    <t>IVA 21%</t>
  </si>
  <si>
    <t>SUBTOTAL 2( sub.1+g.gral+transp)</t>
  </si>
  <si>
    <t>TOTAL RUBROS</t>
  </si>
  <si>
    <t xml:space="preserve">                                                TOTAL  ACUMULADO (100%)</t>
  </si>
  <si>
    <t>EQUIPOS</t>
  </si>
  <si>
    <t>C.U.Mat.+M.Obra+Equipos</t>
  </si>
  <si>
    <t>SUBTOTAL ITEM</t>
  </si>
  <si>
    <t>Base granular estabilizada de 0,20 m de espesor (grava con finos y gruesos + arena)</t>
  </si>
  <si>
    <t xml:space="preserve">Pavimento articualdo de adoquines (incluye tomado de juntas con arena y cemento en seco) </t>
  </si>
  <si>
    <t>4.1</t>
  </si>
  <si>
    <t>QUINCENA 1</t>
  </si>
  <si>
    <t>QUINCENA 2</t>
  </si>
  <si>
    <t>QUINCENA 3</t>
  </si>
  <si>
    <t>QUINCENA 4</t>
  </si>
  <si>
    <t>QUINCENA 5</t>
  </si>
  <si>
    <t>QUINCENA 6</t>
  </si>
  <si>
    <t>INCID. (%)</t>
  </si>
  <si>
    <t>SUBTOTAL 1</t>
  </si>
  <si>
    <t xml:space="preserve">  </t>
  </si>
  <si>
    <t>m2</t>
  </si>
  <si>
    <t>m3</t>
  </si>
  <si>
    <t xml:space="preserve">                                                TOTAL AVANCE ACUMULADO (18,67%)</t>
  </si>
  <si>
    <t>LOCALIDAD: SAN LORENZO</t>
  </si>
  <si>
    <t>MUNICIPIO:  SAN LORENZO</t>
  </si>
  <si>
    <t>DEPARTAMENTO: CAPITAL</t>
  </si>
  <si>
    <t>PLANILLA de CÓMPUTO y PRESUPUESTO - MUNICIPIO SAN LORENZO</t>
  </si>
  <si>
    <t>CARTEL DE OBRA</t>
  </si>
  <si>
    <t>Provisión y Colocación de Cartel de Obra</t>
  </si>
  <si>
    <t>Pavimento de hormigon H21 para Badenes de 0,15m</t>
  </si>
  <si>
    <t>Conexiones domiciliarias a red de cloaca</t>
  </si>
  <si>
    <t xml:space="preserve">Excavacion y perfilado de subrasante </t>
  </si>
  <si>
    <t xml:space="preserve">                                INVERSION MENSUAL </t>
  </si>
  <si>
    <t xml:space="preserve">                 INVERSION MENSUAL ACUMULADA </t>
  </si>
  <si>
    <t xml:space="preserve">                                 TOTAL  ACUMULADO </t>
  </si>
  <si>
    <t xml:space="preserve">                                                     TOTAL AVANCE MENSUAL</t>
  </si>
  <si>
    <t>GASTOS GENERALES (5% sobre SUBTOTAL 1)</t>
  </si>
  <si>
    <t>TRANSPORTE (5% sobre SUBTOTAL 1)</t>
  </si>
  <si>
    <t xml:space="preserve">                                                                                                                                               </t>
  </si>
  <si>
    <t>VESTUARIOS</t>
  </si>
  <si>
    <t>Movimiento y excavacioes</t>
  </si>
  <si>
    <t>Bases aisladas</t>
  </si>
  <si>
    <t>columnas de hormigon</t>
  </si>
  <si>
    <t>vigas de hormigon</t>
  </si>
  <si>
    <t>mamposteria de lad ceramico de 18 x 18 x 30</t>
  </si>
  <si>
    <t>mamposteria de lad ceramico de 12 x 18 x 30</t>
  </si>
  <si>
    <t>contrapiso interior</t>
  </si>
  <si>
    <t>vereda perimetral</t>
  </si>
  <si>
    <t xml:space="preserve">revoque grueso y fino </t>
  </si>
  <si>
    <t>cubierta de chapa con estructura metalica</t>
  </si>
  <si>
    <t>cieloraso de placa de yeso</t>
  </si>
  <si>
    <t>ceramico esmaltado</t>
  </si>
  <si>
    <t>gl</t>
  </si>
  <si>
    <t>instalacion sanitaria</t>
  </si>
  <si>
    <t>instalacion cloaca</t>
  </si>
  <si>
    <t>instalacion electrica</t>
  </si>
  <si>
    <t>artefactos sanitarios</t>
  </si>
  <si>
    <t>carpinteria pertas de madera</t>
  </si>
  <si>
    <t>ventiluz metalicos</t>
  </si>
  <si>
    <t>Alambre olimpico de 2,20 mts</t>
  </si>
  <si>
    <t>Alambre olimpico de 4,0 mts parapelotas</t>
  </si>
  <si>
    <t>VARIOS</t>
  </si>
  <si>
    <t xml:space="preserve">RIEGO POR ASPERCION </t>
  </si>
  <si>
    <t>OBRA: ESTADIO MUNICIPAL DE FUTBOL - SAN LORENZO -</t>
  </si>
  <si>
    <t>BOLETRIA</t>
  </si>
  <si>
    <t>Riego aspercion</t>
  </si>
  <si>
    <t>ALUMBRAD ESPECIFICO CAMPO DE JUEGO</t>
  </si>
  <si>
    <t>ELECTRICIDAD CAMPO DE JUEGO</t>
  </si>
  <si>
    <t xml:space="preserve">tablero </t>
  </si>
  <si>
    <t>un</t>
  </si>
  <si>
    <t xml:space="preserve">cables </t>
  </si>
  <si>
    <t>postes</t>
  </si>
  <si>
    <t>reflectores</t>
  </si>
  <si>
    <t>SEÑALETICA</t>
  </si>
  <si>
    <t>señaletica fija</t>
  </si>
  <si>
    <t xml:space="preserve"> CAMINERIA</t>
  </si>
  <si>
    <t>TRIBUNAS</t>
  </si>
  <si>
    <t>revoques</t>
  </si>
  <si>
    <t>bloques de hormigon gradas</t>
  </si>
  <si>
    <t>nivelacion de terreno</t>
  </si>
  <si>
    <t>Cambio de lugar de arcos , trabajos accesorios, etc</t>
  </si>
  <si>
    <t>camineria en predio</t>
  </si>
  <si>
    <t>almbre olimpico 2,00mts</t>
  </si>
  <si>
    <t>almbre olimpico 4,00mts parapelotas</t>
  </si>
  <si>
    <t xml:space="preserve">ALAMBRE OLIMPICO PARA CERCADO DE PREDIO </t>
  </si>
  <si>
    <r>
      <t>Cotizado al mes de</t>
    </r>
    <r>
      <rPr>
        <b/>
        <sz val="9"/>
        <rFont val="Arial"/>
        <family val="2"/>
      </rPr>
      <t xml:space="preserve">  JULIO 2022</t>
    </r>
  </si>
  <si>
    <t>MURO PERIMETRAL</t>
  </si>
  <si>
    <t>excavacion</t>
  </si>
  <si>
    <r>
      <t>OBRA: "ESTADIO MUNICIPAL DE FUTBOL"</t>
    </r>
    <r>
      <rPr>
        <sz val="12"/>
        <rFont val="Arial"/>
        <family val="2"/>
      </rPr>
      <t xml:space="preserve"> </t>
    </r>
  </si>
  <si>
    <t>IVA (21%)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</si>
</sst>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 &quot;$&quot;\ * #,##0.00_ ;_ &quot;$&quot;\ * \-#,##0.00_ ;_ &quot;$&quot;\ * &quot;-&quot;??_ ;_ @_ "/>
    <numFmt numFmtId="165" formatCode="_ * #,##0.00_ ;_ * \-#,##0.00_ ;_ * &quot;-&quot;??_ ;_ @_ "/>
    <numFmt numFmtId="166" formatCode="0.000"/>
    <numFmt numFmtId="167" formatCode="_ [$$-2C0A]\ * #,##0.00_ ;_ [$$-2C0A]\ * \-#,##0.00_ ;_ [$$-2C0A]\ * &quot;-&quot;??_ ;_ @_ "/>
    <numFmt numFmtId="168" formatCode="&quot;$&quot;#,##0.00;[Red]\-&quot;$&quot;#,##0.00"/>
    <numFmt numFmtId="169" formatCode="[$$-2C0A]\ #,##0.00"/>
    <numFmt numFmtId="170" formatCode="#,##0.000"/>
    <numFmt numFmtId="171" formatCode="[$$-2C0A]\ #,##0.00;\-[$$-2C0A]\ #,##0.00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Courier"/>
      <family val="3"/>
    </font>
    <font>
      <b/>
      <sz val="7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8" fillId="2" borderId="0" applyNumberFormat="0" applyBorder="0" applyAlignment="0" applyProtection="0"/>
    <xf numFmtId="0" fontId="9" fillId="0" borderId="1" applyNumberFormat="0" applyFill="0" applyAlignment="0" applyProtection="0"/>
    <xf numFmtId="9" fontId="7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8" fillId="0" borderId="0"/>
    <xf numFmtId="9" fontId="2" fillId="0" borderId="0" applyFont="0" applyFill="0" applyBorder="0" applyAlignment="0" applyProtection="0"/>
  </cellStyleXfs>
  <cellXfs count="270">
    <xf numFmtId="0" fontId="0" fillId="0" borderId="0" xfId="0"/>
    <xf numFmtId="0" fontId="3" fillId="0" borderId="2" xfId="0" applyFont="1" applyFill="1" applyBorder="1" applyAlignment="1">
      <alignment horizontal="center" vertical="center"/>
    </xf>
    <xf numFmtId="167" fontId="3" fillId="0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/>
    <xf numFmtId="1" fontId="4" fillId="3" borderId="4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167" fontId="3" fillId="3" borderId="2" xfId="0" applyNumberFormat="1" applyFont="1" applyFill="1" applyBorder="1" applyAlignment="1">
      <alignment horizontal="center" vertical="center"/>
    </xf>
    <xf numFmtId="167" fontId="4" fillId="3" borderId="2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10" fontId="4" fillId="0" borderId="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3" borderId="13" xfId="0" applyFont="1" applyFill="1" applyBorder="1" applyAlignment="1"/>
    <xf numFmtId="0" fontId="4" fillId="3" borderId="14" xfId="0" applyFont="1" applyFill="1" applyBorder="1" applyAlignment="1"/>
    <xf numFmtId="0" fontId="4" fillId="3" borderId="6" xfId="0" applyFont="1" applyFill="1" applyBorder="1" applyAlignment="1">
      <alignment horizontal="center"/>
    </xf>
    <xf numFmtId="10" fontId="4" fillId="0" borderId="15" xfId="0" applyNumberFormat="1" applyFont="1" applyFill="1" applyBorder="1" applyAlignment="1"/>
    <xf numFmtId="9" fontId="3" fillId="0" borderId="16" xfId="0" applyNumberFormat="1" applyFont="1" applyBorder="1" applyAlignment="1">
      <alignment horizontal="center" vertical="center"/>
    </xf>
    <xf numFmtId="10" fontId="3" fillId="0" borderId="0" xfId="0" applyNumberFormat="1" applyFont="1" applyFill="1" applyBorder="1" applyAlignment="1"/>
    <xf numFmtId="10" fontId="4" fillId="0" borderId="0" xfId="0" applyNumberFormat="1" applyFont="1" applyFill="1" applyBorder="1" applyAlignment="1"/>
    <xf numFmtId="9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/>
    </xf>
    <xf numFmtId="9" fontId="3" fillId="0" borderId="18" xfId="0" applyNumberFormat="1" applyFont="1" applyBorder="1" applyAlignment="1">
      <alignment horizontal="center" vertical="center"/>
    </xf>
    <xf numFmtId="167" fontId="3" fillId="0" borderId="18" xfId="0" applyNumberFormat="1" applyFont="1" applyBorder="1" applyAlignment="1"/>
    <xf numFmtId="0" fontId="5" fillId="0" borderId="18" xfId="0" applyFont="1" applyBorder="1" applyAlignment="1">
      <alignment horizontal="center"/>
    </xf>
    <xf numFmtId="10" fontId="3" fillId="3" borderId="19" xfId="0" applyNumberFormat="1" applyFont="1" applyFill="1" applyBorder="1" applyAlignment="1">
      <alignment horizontal="center" vertical="center"/>
    </xf>
    <xf numFmtId="10" fontId="4" fillId="0" borderId="19" xfId="0" applyNumberFormat="1" applyFont="1" applyFill="1" applyBorder="1" applyAlignment="1">
      <alignment horizontal="center" vertical="center"/>
    </xf>
    <xf numFmtId="167" fontId="4" fillId="3" borderId="21" xfId="0" applyNumberFormat="1" applyFont="1" applyFill="1" applyBorder="1" applyAlignment="1">
      <alignment horizontal="center" vertical="center"/>
    </xf>
    <xf numFmtId="167" fontId="3" fillId="3" borderId="21" xfId="0" applyNumberFormat="1" applyFont="1" applyFill="1" applyBorder="1" applyAlignment="1">
      <alignment horizontal="center" vertical="center"/>
    </xf>
    <xf numFmtId="1" fontId="4" fillId="3" borderId="22" xfId="0" applyNumberFormat="1" applyFont="1" applyFill="1" applyBorder="1" applyAlignment="1">
      <alignment horizontal="center"/>
    </xf>
    <xf numFmtId="0" fontId="4" fillId="3" borderId="21" xfId="0" applyFont="1" applyFill="1" applyBorder="1"/>
    <xf numFmtId="0" fontId="4" fillId="3" borderId="21" xfId="0" applyFont="1" applyFill="1" applyBorder="1" applyAlignment="1">
      <alignment horizontal="center" vertical="center"/>
    </xf>
    <xf numFmtId="166" fontId="4" fillId="3" borderId="21" xfId="0" applyNumberFormat="1" applyFont="1" applyFill="1" applyBorder="1" applyAlignment="1">
      <alignment horizontal="center" vertical="center"/>
    </xf>
    <xf numFmtId="10" fontId="3" fillId="3" borderId="23" xfId="0" applyNumberFormat="1" applyFont="1" applyFill="1" applyBorder="1" applyAlignment="1">
      <alignment horizontal="center" vertical="center"/>
    </xf>
    <xf numFmtId="167" fontId="5" fillId="0" borderId="3" xfId="0" applyNumberFormat="1" applyFont="1" applyFill="1" applyBorder="1" applyAlignment="1">
      <alignment horizontal="center" vertical="center" wrapText="1"/>
    </xf>
    <xf numFmtId="167" fontId="3" fillId="0" borderId="18" xfId="0" applyNumberFormat="1" applyFont="1" applyBorder="1" applyAlignment="1">
      <alignment horizontal="left"/>
    </xf>
    <xf numFmtId="167" fontId="4" fillId="3" borderId="13" xfId="0" applyNumberFormat="1" applyFont="1" applyFill="1" applyBorder="1" applyAlignment="1"/>
    <xf numFmtId="167" fontId="4" fillId="0" borderId="24" xfId="0" applyNumberFormat="1" applyFont="1" applyFill="1" applyBorder="1" applyAlignment="1"/>
    <xf numFmtId="167" fontId="3" fillId="0" borderId="25" xfId="0" applyNumberFormat="1" applyFont="1" applyBorder="1" applyAlignment="1">
      <alignment horizontal="left"/>
    </xf>
    <xf numFmtId="167" fontId="4" fillId="0" borderId="24" xfId="0" applyNumberFormat="1" applyFont="1" applyBorder="1" applyAlignment="1">
      <alignment horizontal="left"/>
    </xf>
    <xf numFmtId="167" fontId="3" fillId="0" borderId="23" xfId="0" applyNumberFormat="1" applyFont="1" applyBorder="1" applyAlignment="1"/>
    <xf numFmtId="9" fontId="3" fillId="0" borderId="8" xfId="0" applyNumberFormat="1" applyFont="1" applyBorder="1" applyAlignment="1">
      <alignment horizontal="center" vertical="center"/>
    </xf>
    <xf numFmtId="167" fontId="3" fillId="0" borderId="26" xfId="0" applyNumberFormat="1" applyFont="1" applyBorder="1" applyAlignment="1"/>
    <xf numFmtId="167" fontId="3" fillId="0" borderId="27" xfId="0" applyNumberFormat="1" applyFont="1" applyBorder="1" applyAlignment="1"/>
    <xf numFmtId="167" fontId="3" fillId="0" borderId="28" xfId="0" applyNumberFormat="1" applyFont="1" applyBorder="1" applyAlignment="1">
      <alignment horizontal="left"/>
    </xf>
    <xf numFmtId="0" fontId="0" fillId="0" borderId="2" xfId="0" applyBorder="1"/>
    <xf numFmtId="0" fontId="0" fillId="0" borderId="0" xfId="0" applyBorder="1"/>
    <xf numFmtId="0" fontId="0" fillId="0" borderId="0" xfId="0" applyAlignment="1">
      <alignment horizontal="center" vertical="center"/>
    </xf>
    <xf numFmtId="167" fontId="3" fillId="4" borderId="2" xfId="0" applyNumberFormat="1" applyFont="1" applyFill="1" applyBorder="1" applyAlignment="1">
      <alignment horizontal="center" vertical="center"/>
    </xf>
    <xf numFmtId="0" fontId="0" fillId="5" borderId="2" xfId="0" applyFill="1" applyBorder="1"/>
    <xf numFmtId="9" fontId="0" fillId="5" borderId="2" xfId="0" applyNumberFormat="1" applyFill="1" applyBorder="1"/>
    <xf numFmtId="0" fontId="0" fillId="0" borderId="0" xfId="0" applyAlignment="1">
      <alignment vertical="center"/>
    </xf>
    <xf numFmtId="0" fontId="5" fillId="5" borderId="2" xfId="0" applyFont="1" applyFill="1" applyBorder="1"/>
    <xf numFmtId="0" fontId="3" fillId="0" borderId="2" xfId="0" applyFont="1" applyFill="1" applyBorder="1" applyAlignment="1">
      <alignment wrapText="1"/>
    </xf>
    <xf numFmtId="9" fontId="5" fillId="5" borderId="2" xfId="0" applyNumberFormat="1" applyFont="1" applyFill="1" applyBorder="1"/>
    <xf numFmtId="10" fontId="0" fillId="0" borderId="2" xfId="3" applyNumberFormat="1" applyFont="1" applyBorder="1"/>
    <xf numFmtId="10" fontId="0" fillId="0" borderId="8" xfId="3" applyNumberFormat="1" applyFont="1" applyBorder="1"/>
    <xf numFmtId="10" fontId="13" fillId="6" borderId="2" xfId="3" applyNumberFormat="1" applyFont="1" applyFill="1" applyBorder="1"/>
    <xf numFmtId="0" fontId="2" fillId="0" borderId="0" xfId="0" applyFont="1"/>
    <xf numFmtId="4" fontId="3" fillId="0" borderId="2" xfId="0" applyNumberFormat="1" applyFont="1" applyFill="1" applyBorder="1" applyAlignment="1">
      <alignment horizontal="center" vertical="center"/>
    </xf>
    <xf numFmtId="4" fontId="3" fillId="3" borderId="2" xfId="0" applyNumberFormat="1" applyFont="1" applyFill="1" applyBorder="1" applyAlignment="1">
      <alignment horizontal="center" vertical="center"/>
    </xf>
    <xf numFmtId="10" fontId="13" fillId="5" borderId="2" xfId="3" applyNumberFormat="1" applyFont="1" applyFill="1" applyBorder="1"/>
    <xf numFmtId="164" fontId="6" fillId="0" borderId="2" xfId="4" applyFont="1" applyBorder="1"/>
    <xf numFmtId="0" fontId="3" fillId="0" borderId="2" xfId="0" applyFont="1" applyBorder="1"/>
    <xf numFmtId="168" fontId="3" fillId="0" borderId="2" xfId="0" applyNumberFormat="1" applyFont="1" applyBorder="1" applyAlignment="1">
      <alignment horizontal="center"/>
    </xf>
    <xf numFmtId="0" fontId="3" fillId="0" borderId="2" xfId="0" applyFont="1" applyFill="1" applyBorder="1"/>
    <xf numFmtId="168" fontId="3" fillId="0" borderId="2" xfId="0" applyNumberFormat="1" applyFont="1" applyBorder="1"/>
    <xf numFmtId="9" fontId="3" fillId="0" borderId="2" xfId="3" applyNumberFormat="1" applyFont="1" applyBorder="1"/>
    <xf numFmtId="0" fontId="4" fillId="0" borderId="2" xfId="0" applyFont="1" applyBorder="1"/>
    <xf numFmtId="0" fontId="4" fillId="0" borderId="2" xfId="0" applyFont="1" applyFill="1" applyBorder="1"/>
    <xf numFmtId="0" fontId="3" fillId="0" borderId="0" xfId="0" applyFont="1" applyBorder="1"/>
    <xf numFmtId="0" fontId="3" fillId="0" borderId="0" xfId="0" applyFont="1" applyFill="1" applyBorder="1"/>
    <xf numFmtId="168" fontId="3" fillId="0" borderId="0" xfId="0" applyNumberFormat="1" applyFont="1" applyBorder="1"/>
    <xf numFmtId="9" fontId="3" fillId="0" borderId="0" xfId="3" applyNumberFormat="1" applyFont="1" applyBorder="1"/>
    <xf numFmtId="0" fontId="3" fillId="0" borderId="0" xfId="0" applyFont="1"/>
    <xf numFmtId="0" fontId="3" fillId="0" borderId="2" xfId="0" applyFont="1" applyFill="1" applyBorder="1" applyAlignment="1">
      <alignment vertical="center" wrapText="1"/>
    </xf>
    <xf numFmtId="0" fontId="14" fillId="5" borderId="2" xfId="0" applyFont="1" applyFill="1" applyBorder="1" applyAlignment="1">
      <alignment horizontal="center" vertical="center"/>
    </xf>
    <xf numFmtId="0" fontId="4" fillId="0" borderId="29" xfId="0" applyFont="1" applyFill="1" applyBorder="1" applyAlignment="1"/>
    <xf numFmtId="167" fontId="4" fillId="3" borderId="6" xfId="0" applyNumberFormat="1" applyFont="1" applyFill="1" applyBorder="1" applyAlignment="1"/>
    <xf numFmtId="0" fontId="5" fillId="3" borderId="13" xfId="0" applyFont="1" applyFill="1" applyBorder="1" applyAlignment="1"/>
    <xf numFmtId="168" fontId="4" fillId="0" borderId="2" xfId="0" applyNumberFormat="1" applyFont="1" applyBorder="1"/>
    <xf numFmtId="168" fontId="4" fillId="0" borderId="2" xfId="0" applyNumberFormat="1" applyFont="1" applyBorder="1" applyAlignment="1">
      <alignment horizontal="right"/>
    </xf>
    <xf numFmtId="168" fontId="4" fillId="4" borderId="2" xfId="0" applyNumberFormat="1" applyFont="1" applyFill="1" applyBorder="1"/>
    <xf numFmtId="167" fontId="4" fillId="0" borderId="8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 wrapText="1"/>
    </xf>
    <xf numFmtId="0" fontId="4" fillId="0" borderId="7" xfId="0" applyFont="1" applyFill="1" applyBorder="1" applyAlignment="1"/>
    <xf numFmtId="2" fontId="3" fillId="0" borderId="4" xfId="0" applyNumberFormat="1" applyFont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0" borderId="21" xfId="0" applyFont="1" applyBorder="1"/>
    <xf numFmtId="168" fontId="3" fillId="0" borderId="21" xfId="0" applyNumberFormat="1" applyFont="1" applyBorder="1" applyAlignment="1">
      <alignment horizontal="center"/>
    </xf>
    <xf numFmtId="10" fontId="3" fillId="0" borderId="21" xfId="3" applyNumberFormat="1" applyFont="1" applyBorder="1" applyAlignment="1">
      <alignment horizontal="center"/>
    </xf>
    <xf numFmtId="168" fontId="3" fillId="0" borderId="3" xfId="0" applyNumberFormat="1" applyFont="1" applyBorder="1" applyAlignment="1">
      <alignment horizontal="center"/>
    </xf>
    <xf numFmtId="0" fontId="15" fillId="5" borderId="21" xfId="0" applyFont="1" applyFill="1" applyBorder="1" applyAlignment="1">
      <alignment horizontal="center"/>
    </xf>
    <xf numFmtId="0" fontId="14" fillId="7" borderId="40" xfId="0" applyFont="1" applyFill="1" applyBorder="1" applyAlignment="1">
      <alignment horizontal="center" vertical="center"/>
    </xf>
    <xf numFmtId="0" fontId="14" fillId="7" borderId="37" xfId="0" applyFont="1" applyFill="1" applyBorder="1" applyAlignment="1">
      <alignment horizontal="center" vertical="center"/>
    </xf>
    <xf numFmtId="0" fontId="14" fillId="7" borderId="38" xfId="0" applyFont="1" applyFill="1" applyBorder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center"/>
    </xf>
    <xf numFmtId="10" fontId="3" fillId="0" borderId="19" xfId="3" applyNumberFormat="1" applyFont="1" applyBorder="1" applyAlignment="1">
      <alignment horizontal="center"/>
    </xf>
    <xf numFmtId="0" fontId="15" fillId="7" borderId="5" xfId="0" applyFont="1" applyFill="1" applyBorder="1" applyAlignment="1">
      <alignment horizontal="center" vertical="center"/>
    </xf>
    <xf numFmtId="10" fontId="3" fillId="0" borderId="20" xfId="3" applyNumberFormat="1" applyFont="1" applyBorder="1" applyAlignment="1">
      <alignment horizontal="center"/>
    </xf>
    <xf numFmtId="0" fontId="0" fillId="5" borderId="21" xfId="0" applyFill="1" applyBorder="1"/>
    <xf numFmtId="10" fontId="13" fillId="5" borderId="21" xfId="3" applyNumberFormat="1" applyFont="1" applyFill="1" applyBorder="1"/>
    <xf numFmtId="10" fontId="13" fillId="5" borderId="21" xfId="3" quotePrefix="1" applyNumberFormat="1" applyFont="1" applyFill="1" applyBorder="1"/>
    <xf numFmtId="0" fontId="14" fillId="7" borderId="38" xfId="0" applyFont="1" applyFill="1" applyBorder="1" applyAlignment="1">
      <alignment horizontal="center" vertical="center"/>
    </xf>
    <xf numFmtId="10" fontId="13" fillId="6" borderId="4" xfId="3" applyNumberFormat="1" applyFont="1" applyFill="1" applyBorder="1"/>
    <xf numFmtId="0" fontId="14" fillId="5" borderId="19" xfId="0" applyFont="1" applyFill="1" applyBorder="1" applyAlignment="1">
      <alignment horizontal="center" vertical="center"/>
    </xf>
    <xf numFmtId="0" fontId="0" fillId="5" borderId="19" xfId="0" applyFill="1" applyBorder="1"/>
    <xf numFmtId="10" fontId="13" fillId="5" borderId="4" xfId="3" applyNumberFormat="1" applyFont="1" applyFill="1" applyBorder="1"/>
    <xf numFmtId="9" fontId="0" fillId="5" borderId="4" xfId="0" applyNumberFormat="1" applyFill="1" applyBorder="1"/>
    <xf numFmtId="10" fontId="13" fillId="6" borderId="19" xfId="3" applyNumberFormat="1" applyFont="1" applyFill="1" applyBorder="1"/>
    <xf numFmtId="0" fontId="0" fillId="5" borderId="5" xfId="0" applyFill="1" applyBorder="1"/>
    <xf numFmtId="0" fontId="0" fillId="5" borderId="3" xfId="0" applyFill="1" applyBorder="1"/>
    <xf numFmtId="10" fontId="13" fillId="6" borderId="3" xfId="3" applyNumberFormat="1" applyFont="1" applyFill="1" applyBorder="1"/>
    <xf numFmtId="10" fontId="13" fillId="5" borderId="3" xfId="3" applyNumberFormat="1" applyFont="1" applyFill="1" applyBorder="1"/>
    <xf numFmtId="10" fontId="13" fillId="5" borderId="20" xfId="3" applyNumberFormat="1" applyFont="1" applyFill="1" applyBorder="1"/>
    <xf numFmtId="0" fontId="5" fillId="3" borderId="15" xfId="0" applyFont="1" applyFill="1" applyBorder="1" applyAlignment="1"/>
    <xf numFmtId="0" fontId="5" fillId="3" borderId="0" xfId="0" applyFont="1" applyFill="1" applyBorder="1" applyAlignment="1"/>
    <xf numFmtId="0" fontId="5" fillId="3" borderId="35" xfId="0" applyFont="1" applyFill="1" applyBorder="1" applyAlignment="1"/>
    <xf numFmtId="0" fontId="5" fillId="3" borderId="31" xfId="0" applyFont="1" applyFill="1" applyBorder="1" applyAlignment="1"/>
    <xf numFmtId="0" fontId="5" fillId="3" borderId="18" xfId="0" applyFont="1" applyFill="1" applyBorder="1" applyAlignment="1"/>
    <xf numFmtId="0" fontId="5" fillId="3" borderId="36" xfId="0" applyFont="1" applyFill="1" applyBorder="1" applyAlignment="1"/>
    <xf numFmtId="0" fontId="10" fillId="3" borderId="32" xfId="0" applyFont="1" applyFill="1" applyBorder="1" applyAlignment="1">
      <alignment vertical="center"/>
    </xf>
    <xf numFmtId="1" fontId="4" fillId="3" borderId="43" xfId="0" applyNumberFormat="1" applyFont="1" applyFill="1" applyBorder="1" applyAlignment="1">
      <alignment horizontal="center"/>
    </xf>
    <xf numFmtId="0" fontId="4" fillId="3" borderId="25" xfId="0" applyFont="1" applyFill="1" applyBorder="1"/>
    <xf numFmtId="0" fontId="4" fillId="3" borderId="25" xfId="0" applyFont="1" applyFill="1" applyBorder="1" applyAlignment="1">
      <alignment horizontal="center" vertical="center"/>
    </xf>
    <xf numFmtId="4" fontId="3" fillId="3" borderId="25" xfId="0" applyNumberFormat="1" applyFont="1" applyFill="1" applyBorder="1" applyAlignment="1">
      <alignment horizontal="center" vertical="center"/>
    </xf>
    <xf numFmtId="1" fontId="4" fillId="5" borderId="2" xfId="0" applyNumberFormat="1" applyFont="1" applyFill="1" applyBorder="1" applyAlignment="1">
      <alignment horizontal="center"/>
    </xf>
    <xf numFmtId="0" fontId="4" fillId="5" borderId="2" xfId="0" applyFont="1" applyFill="1" applyBorder="1"/>
    <xf numFmtId="0" fontId="4" fillId="5" borderId="2" xfId="0" applyFont="1" applyFill="1" applyBorder="1" applyAlignment="1">
      <alignment horizontal="center" vertical="center"/>
    </xf>
    <xf numFmtId="4" fontId="3" fillId="5" borderId="2" xfId="0" applyNumberFormat="1" applyFont="1" applyFill="1" applyBorder="1" applyAlignment="1">
      <alignment horizontal="center" vertical="center"/>
    </xf>
    <xf numFmtId="0" fontId="3" fillId="5" borderId="2" xfId="0" applyFont="1" applyFill="1" applyBorder="1"/>
    <xf numFmtId="0" fontId="3" fillId="5" borderId="2" xfId="0" applyFont="1" applyFill="1" applyBorder="1" applyAlignment="1">
      <alignment horizontal="center" vertical="center"/>
    </xf>
    <xf numFmtId="4" fontId="4" fillId="5" borderId="2" xfId="0" applyNumberFormat="1" applyFont="1" applyFill="1" applyBorder="1" applyAlignment="1">
      <alignment horizontal="center" vertical="center"/>
    </xf>
    <xf numFmtId="169" fontId="3" fillId="0" borderId="2" xfId="0" applyNumberFormat="1" applyFont="1" applyFill="1" applyBorder="1" applyAlignment="1">
      <alignment horizontal="center" vertical="center"/>
    </xf>
    <xf numFmtId="169" fontId="4" fillId="0" borderId="19" xfId="0" applyNumberFormat="1" applyFont="1" applyBorder="1" applyAlignment="1">
      <alignment horizontal="center" vertical="center"/>
    </xf>
    <xf numFmtId="169" fontId="3" fillId="4" borderId="25" xfId="0" applyNumberFormat="1" applyFont="1" applyFill="1" applyBorder="1" applyAlignment="1">
      <alignment horizontal="center" vertical="center"/>
    </xf>
    <xf numFmtId="169" fontId="3" fillId="3" borderId="25" xfId="0" applyNumberFormat="1" applyFont="1" applyFill="1" applyBorder="1" applyAlignment="1">
      <alignment horizontal="center" vertical="center"/>
    </xf>
    <xf numFmtId="169" fontId="4" fillId="3" borderId="25" xfId="0" applyNumberFormat="1" applyFont="1" applyFill="1" applyBorder="1" applyAlignment="1">
      <alignment horizontal="center" vertical="center"/>
    </xf>
    <xf numFmtId="169" fontId="3" fillId="5" borderId="2" xfId="0" applyNumberFormat="1" applyFont="1" applyFill="1" applyBorder="1" applyAlignment="1">
      <alignment horizontal="center" vertical="center"/>
    </xf>
    <xf numFmtId="169" fontId="4" fillId="5" borderId="2" xfId="0" applyNumberFormat="1" applyFont="1" applyFill="1" applyBorder="1" applyAlignment="1">
      <alignment horizontal="center" vertical="center"/>
    </xf>
    <xf numFmtId="169" fontId="2" fillId="0" borderId="0" xfId="5" applyNumberFormat="1" applyFont="1" applyFill="1" applyBorder="1" applyAlignment="1" applyProtection="1">
      <alignment vertical="center"/>
      <protection locked="0"/>
    </xf>
    <xf numFmtId="169" fontId="2" fillId="0" borderId="29" xfId="5" applyNumberFormat="1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>
      <alignment horizontal="center" vertical="center" wrapText="1"/>
    </xf>
    <xf numFmtId="0" fontId="19" fillId="0" borderId="42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/>
    <xf numFmtId="0" fontId="3" fillId="0" borderId="4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167" fontId="2" fillId="0" borderId="0" xfId="0" applyNumberFormat="1" applyFont="1"/>
    <xf numFmtId="0" fontId="21" fillId="0" borderId="2" xfId="0" applyFont="1" applyFill="1" applyBorder="1" applyAlignment="1">
      <alignment horizontal="center" vertical="center"/>
    </xf>
    <xf numFmtId="4" fontId="21" fillId="0" borderId="2" xfId="0" applyNumberFormat="1" applyFont="1" applyFill="1" applyBorder="1" applyAlignment="1">
      <alignment horizontal="center" vertical="center"/>
    </xf>
    <xf numFmtId="167" fontId="21" fillId="0" borderId="2" xfId="0" applyNumberFormat="1" applyFont="1" applyFill="1" applyBorder="1" applyAlignment="1">
      <alignment horizontal="center" vertical="center"/>
    </xf>
    <xf numFmtId="1" fontId="20" fillId="5" borderId="4" xfId="0" applyNumberFormat="1" applyFont="1" applyFill="1" applyBorder="1" applyAlignment="1">
      <alignment horizontal="center"/>
    </xf>
    <xf numFmtId="0" fontId="20" fillId="5" borderId="2" xfId="0" applyFont="1" applyFill="1" applyBorder="1"/>
    <xf numFmtId="0" fontId="20" fillId="5" borderId="2" xfId="0" applyFont="1" applyFill="1" applyBorder="1" applyAlignment="1">
      <alignment horizontal="center" vertical="center"/>
    </xf>
    <xf numFmtId="4" fontId="21" fillId="5" borderId="2" xfId="0" applyNumberFormat="1" applyFont="1" applyFill="1" applyBorder="1" applyAlignment="1">
      <alignment horizontal="center" vertical="center"/>
    </xf>
    <xf numFmtId="167" fontId="21" fillId="5" borderId="2" xfId="0" applyNumberFormat="1" applyFont="1" applyFill="1" applyBorder="1" applyAlignment="1">
      <alignment horizontal="center" vertical="center"/>
    </xf>
    <xf numFmtId="167" fontId="20" fillId="5" borderId="2" xfId="0" applyNumberFormat="1" applyFont="1" applyFill="1" applyBorder="1" applyAlignment="1">
      <alignment horizontal="center" vertical="center"/>
    </xf>
    <xf numFmtId="10" fontId="21" fillId="5" borderId="19" xfId="0" applyNumberFormat="1" applyFont="1" applyFill="1" applyBorder="1" applyAlignment="1">
      <alignment horizontal="center" vertical="center"/>
    </xf>
    <xf numFmtId="0" fontId="21" fillId="5" borderId="2" xfId="0" applyFont="1" applyFill="1" applyBorder="1"/>
    <xf numFmtId="2" fontId="21" fillId="0" borderId="4" xfId="0" applyNumberFormat="1" applyFont="1" applyBorder="1" applyAlignment="1">
      <alignment horizontal="center" vertical="center"/>
    </xf>
    <xf numFmtId="0" fontId="21" fillId="0" borderId="2" xfId="0" applyFont="1" applyFill="1" applyBorder="1" applyAlignment="1">
      <alignment wrapText="1"/>
    </xf>
    <xf numFmtId="10" fontId="20" fillId="0" borderId="19" xfId="0" applyNumberFormat="1" applyFont="1" applyBorder="1" applyAlignment="1">
      <alignment horizontal="center" vertical="center"/>
    </xf>
    <xf numFmtId="1" fontId="21" fillId="0" borderId="33" xfId="0" applyNumberFormat="1" applyFont="1" applyFill="1" applyBorder="1" applyAlignment="1">
      <alignment horizontal="center"/>
    </xf>
    <xf numFmtId="0" fontId="21" fillId="0" borderId="33" xfId="0" applyFont="1" applyFill="1" applyBorder="1"/>
    <xf numFmtId="0" fontId="21" fillId="0" borderId="13" xfId="0" applyFont="1" applyFill="1" applyBorder="1" applyAlignment="1">
      <alignment horizontal="center" vertical="center"/>
    </xf>
    <xf numFmtId="1" fontId="21" fillId="0" borderId="33" xfId="0" applyNumberFormat="1" applyFont="1" applyFill="1" applyBorder="1" applyAlignment="1">
      <alignment horizontal="center" vertical="center"/>
    </xf>
    <xf numFmtId="167" fontId="20" fillId="0" borderId="13" xfId="0" applyNumberFormat="1" applyFont="1" applyFill="1" applyBorder="1" applyAlignment="1"/>
    <xf numFmtId="167" fontId="21" fillId="0" borderId="33" xfId="0" applyNumberFormat="1" applyFont="1" applyFill="1" applyBorder="1" applyAlignment="1">
      <alignment horizontal="center" vertical="center"/>
    </xf>
    <xf numFmtId="167" fontId="21" fillId="0" borderId="7" xfId="0" applyNumberFormat="1" applyFont="1" applyFill="1" applyBorder="1" applyAlignment="1">
      <alignment horizontal="center" vertical="center"/>
    </xf>
    <xf numFmtId="167" fontId="21" fillId="0" borderId="13" xfId="0" applyNumberFormat="1" applyFont="1" applyFill="1" applyBorder="1" applyAlignment="1">
      <alignment horizontal="center" vertical="center"/>
    </xf>
    <xf numFmtId="10" fontId="20" fillId="0" borderId="33" xfId="0" applyNumberFormat="1" applyFont="1" applyBorder="1" applyAlignment="1">
      <alignment horizontal="center" vertical="center"/>
    </xf>
    <xf numFmtId="169" fontId="3" fillId="0" borderId="29" xfId="5" applyNumberFormat="1" applyFont="1" applyFill="1" applyBorder="1" applyAlignment="1" applyProtection="1">
      <alignment horizontal="center" vertical="center"/>
      <protection locked="0"/>
    </xf>
    <xf numFmtId="1" fontId="4" fillId="5" borderId="4" xfId="0" applyNumberFormat="1" applyFont="1" applyFill="1" applyBorder="1" applyAlignment="1">
      <alignment horizontal="center"/>
    </xf>
    <xf numFmtId="167" fontId="3" fillId="5" borderId="2" xfId="0" applyNumberFormat="1" applyFont="1" applyFill="1" applyBorder="1" applyAlignment="1">
      <alignment horizontal="center" vertical="center"/>
    </xf>
    <xf numFmtId="167" fontId="4" fillId="5" borderId="2" xfId="0" applyNumberFormat="1" applyFont="1" applyFill="1" applyBorder="1" applyAlignment="1">
      <alignment horizontal="center" vertical="center"/>
    </xf>
    <xf numFmtId="10" fontId="3" fillId="5" borderId="19" xfId="0" applyNumberFormat="1" applyFont="1" applyFill="1" applyBorder="1" applyAlignment="1">
      <alignment horizontal="center" vertical="center"/>
    </xf>
    <xf numFmtId="170" fontId="3" fillId="5" borderId="2" xfId="0" applyNumberFormat="1" applyFont="1" applyFill="1" applyBorder="1" applyAlignment="1">
      <alignment horizontal="center" vertical="center"/>
    </xf>
    <xf numFmtId="171" fontId="3" fillId="5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4" fillId="4" borderId="4" xfId="0" applyNumberFormat="1" applyFont="1" applyFill="1" applyBorder="1" applyAlignment="1">
      <alignment horizontal="center"/>
    </xf>
    <xf numFmtId="0" fontId="4" fillId="4" borderId="2" xfId="0" applyFont="1" applyFill="1" applyBorder="1"/>
    <xf numFmtId="0" fontId="3" fillId="4" borderId="2" xfId="0" applyFont="1" applyFill="1" applyBorder="1" applyAlignment="1">
      <alignment horizontal="center" vertical="center"/>
    </xf>
    <xf numFmtId="170" fontId="3" fillId="4" borderId="2" xfId="0" applyNumberFormat="1" applyFont="1" applyFill="1" applyBorder="1" applyAlignment="1">
      <alignment horizontal="center" vertical="center"/>
    </xf>
    <xf numFmtId="171" fontId="3" fillId="4" borderId="2" xfId="0" applyNumberFormat="1" applyFont="1" applyFill="1" applyBorder="1" applyAlignment="1">
      <alignment horizontal="center" vertical="center"/>
    </xf>
    <xf numFmtId="167" fontId="4" fillId="4" borderId="2" xfId="0" applyNumberFormat="1" applyFont="1" applyFill="1" applyBorder="1" applyAlignment="1">
      <alignment horizontal="center" vertical="center"/>
    </xf>
    <xf numFmtId="10" fontId="3" fillId="4" borderId="19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170" fontId="4" fillId="4" borderId="2" xfId="0" applyNumberFormat="1" applyFont="1" applyFill="1" applyBorder="1" applyAlignment="1">
      <alignment horizontal="center" vertical="center"/>
    </xf>
    <xf numFmtId="171" fontId="4" fillId="4" borderId="2" xfId="0" applyNumberFormat="1" applyFont="1" applyFill="1" applyBorder="1" applyAlignment="1">
      <alignment horizontal="center" vertical="center"/>
    </xf>
    <xf numFmtId="10" fontId="4" fillId="4" borderId="19" xfId="0" applyNumberFormat="1" applyFont="1" applyFill="1" applyBorder="1" applyAlignment="1">
      <alignment horizontal="center" vertical="center"/>
    </xf>
    <xf numFmtId="1" fontId="4" fillId="8" borderId="4" xfId="0" applyNumberFormat="1" applyFont="1" applyFill="1" applyBorder="1" applyAlignment="1">
      <alignment horizontal="center"/>
    </xf>
    <xf numFmtId="0" fontId="4" fillId="8" borderId="2" xfId="0" applyFont="1" applyFill="1" applyBorder="1"/>
    <xf numFmtId="0" fontId="3" fillId="8" borderId="2" xfId="0" applyFont="1" applyFill="1" applyBorder="1" applyAlignment="1">
      <alignment horizontal="center" vertical="center"/>
    </xf>
    <xf numFmtId="170" fontId="3" fillId="8" borderId="2" xfId="0" applyNumberFormat="1" applyFont="1" applyFill="1" applyBorder="1" applyAlignment="1">
      <alignment horizontal="center" vertical="center"/>
    </xf>
    <xf numFmtId="171" fontId="3" fillId="8" borderId="2" xfId="0" applyNumberFormat="1" applyFont="1" applyFill="1" applyBorder="1" applyAlignment="1">
      <alignment horizontal="center" vertical="center"/>
    </xf>
    <xf numFmtId="167" fontId="3" fillId="8" borderId="2" xfId="0" applyNumberFormat="1" applyFont="1" applyFill="1" applyBorder="1" applyAlignment="1">
      <alignment horizontal="center" vertical="center"/>
    </xf>
    <xf numFmtId="167" fontId="4" fillId="8" borderId="2" xfId="0" applyNumberFormat="1" applyFont="1" applyFill="1" applyBorder="1" applyAlignment="1">
      <alignment horizontal="center" vertical="center"/>
    </xf>
    <xf numFmtId="10" fontId="3" fillId="8" borderId="19" xfId="0" applyNumberFormat="1" applyFont="1" applyFill="1" applyBorder="1" applyAlignment="1">
      <alignment horizontal="center" vertical="center"/>
    </xf>
    <xf numFmtId="0" fontId="20" fillId="8" borderId="2" xfId="0" applyFont="1" applyFill="1" applyBorder="1" applyAlignment="1">
      <alignment horizontal="center" vertical="center"/>
    </xf>
    <xf numFmtId="4" fontId="21" fillId="8" borderId="2" xfId="0" applyNumberFormat="1" applyFont="1" applyFill="1" applyBorder="1" applyAlignment="1">
      <alignment horizontal="center" vertical="center"/>
    </xf>
    <xf numFmtId="167" fontId="21" fillId="8" borderId="2" xfId="0" applyNumberFormat="1" applyFont="1" applyFill="1" applyBorder="1" applyAlignment="1">
      <alignment horizontal="center" vertical="center"/>
    </xf>
    <xf numFmtId="169" fontId="4" fillId="5" borderId="4" xfId="0" applyNumberFormat="1" applyFont="1" applyFill="1" applyBorder="1" applyAlignment="1">
      <alignment horizontal="center"/>
    </xf>
    <xf numFmtId="169" fontId="20" fillId="5" borderId="4" xfId="0" applyNumberFormat="1" applyFont="1" applyFill="1" applyBorder="1" applyAlignment="1">
      <alignment horizontal="center"/>
    </xf>
    <xf numFmtId="169" fontId="3" fillId="5" borderId="2" xfId="0" applyNumberFormat="1" applyFont="1" applyFill="1" applyBorder="1"/>
    <xf numFmtId="0" fontId="3" fillId="5" borderId="2" xfId="0" applyNumberFormat="1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4" fontId="3" fillId="8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1" fontId="4" fillId="5" borderId="43" xfId="0" applyNumberFormat="1" applyFont="1" applyFill="1" applyBorder="1" applyAlignment="1">
      <alignment horizontal="center"/>
    </xf>
    <xf numFmtId="0" fontId="4" fillId="5" borderId="25" xfId="0" applyFont="1" applyFill="1" applyBorder="1"/>
    <xf numFmtId="0" fontId="3" fillId="5" borderId="25" xfId="0" applyFont="1" applyFill="1" applyBorder="1" applyAlignment="1">
      <alignment horizontal="center" vertical="center"/>
    </xf>
    <xf numFmtId="4" fontId="3" fillId="5" borderId="25" xfId="0" applyNumberFormat="1" applyFont="1" applyFill="1" applyBorder="1" applyAlignment="1">
      <alignment horizontal="center" vertical="center"/>
    </xf>
    <xf numFmtId="167" fontId="3" fillId="5" borderId="25" xfId="0" applyNumberFormat="1" applyFont="1" applyFill="1" applyBorder="1" applyAlignment="1">
      <alignment horizontal="center" vertical="center"/>
    </xf>
    <xf numFmtId="167" fontId="4" fillId="5" borderId="25" xfId="0" applyNumberFormat="1" applyFont="1" applyFill="1" applyBorder="1" applyAlignment="1">
      <alignment horizontal="center" vertical="center"/>
    </xf>
    <xf numFmtId="10" fontId="3" fillId="5" borderId="26" xfId="0" applyNumberFormat="1" applyFont="1" applyFill="1" applyBorder="1" applyAlignment="1">
      <alignment horizontal="center" vertical="center"/>
    </xf>
    <xf numFmtId="0" fontId="3" fillId="5" borderId="25" xfId="0" applyFont="1" applyFill="1" applyBorder="1"/>
    <xf numFmtId="1" fontId="3" fillId="0" borderId="4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167" fontId="3" fillId="0" borderId="3" xfId="0" applyNumberFormat="1" applyFont="1" applyFill="1" applyBorder="1" applyAlignment="1">
      <alignment horizontal="center" vertical="center"/>
    </xf>
    <xf numFmtId="167" fontId="3" fillId="0" borderId="25" xfId="0" applyNumberFormat="1" applyFont="1" applyFill="1" applyBorder="1" applyAlignment="1">
      <alignment horizontal="center" vertical="center"/>
    </xf>
    <xf numFmtId="10" fontId="4" fillId="0" borderId="26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4" borderId="30" xfId="0" applyFont="1" applyFill="1" applyBorder="1" applyAlignment="1">
      <alignment vertical="center"/>
    </xf>
    <xf numFmtId="0" fontId="4" fillId="4" borderId="8" xfId="0" applyFont="1" applyFill="1" applyBorder="1" applyAlignment="1">
      <alignment vertical="center"/>
    </xf>
    <xf numFmtId="0" fontId="4" fillId="4" borderId="16" xfId="0" applyFont="1" applyFill="1" applyBorder="1" applyAlignment="1">
      <alignment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3" borderId="33" xfId="0" applyFont="1" applyFill="1" applyBorder="1" applyAlignment="1">
      <alignment horizontal="center" vertical="center"/>
    </xf>
    <xf numFmtId="0" fontId="10" fillId="3" borderId="34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4" fillId="0" borderId="30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10" fillId="3" borderId="32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5" fillId="3" borderId="35" xfId="0" applyFont="1" applyFill="1" applyBorder="1" applyAlignment="1">
      <alignment horizontal="left"/>
    </xf>
    <xf numFmtId="0" fontId="5" fillId="3" borderId="31" xfId="0" applyFont="1" applyFill="1" applyBorder="1" applyAlignment="1">
      <alignment horizontal="left"/>
    </xf>
    <xf numFmtId="0" fontId="5" fillId="3" borderId="18" xfId="0" applyFont="1" applyFill="1" applyBorder="1" applyAlignment="1">
      <alignment horizontal="left"/>
    </xf>
    <xf numFmtId="0" fontId="5" fillId="3" borderId="36" xfId="0" applyFont="1" applyFill="1" applyBorder="1" applyAlignment="1">
      <alignment horizontal="left"/>
    </xf>
    <xf numFmtId="4" fontId="2" fillId="0" borderId="0" xfId="0" applyNumberFormat="1" applyFont="1" applyAlignment="1"/>
    <xf numFmtId="0" fontId="5" fillId="0" borderId="41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0" fontId="11" fillId="0" borderId="38" xfId="0" applyNumberFormat="1" applyFont="1" applyBorder="1" applyAlignment="1">
      <alignment horizontal="center" vertical="center"/>
    </xf>
    <xf numFmtId="10" fontId="11" fillId="0" borderId="20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66" fontId="4" fillId="0" borderId="37" xfId="0" applyNumberFormat="1" applyFont="1" applyFill="1" applyBorder="1" applyAlignment="1">
      <alignment horizontal="center" vertical="center"/>
    </xf>
    <xf numFmtId="166" fontId="4" fillId="0" borderId="3" xfId="0" applyNumberFormat="1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</cellXfs>
  <cellStyles count="12">
    <cellStyle name="Bueno" xfId="1" xr:uid="{00000000-0005-0000-0000-000000000000}"/>
    <cellStyle name="Encabezado 1" xfId="2" xr:uid="{00000000-0005-0000-0000-000001000000}"/>
    <cellStyle name="Millares" xfId="5" builtinId="3"/>
    <cellStyle name="Millares 2" xfId="9" xr:uid="{655A96F5-08E8-4200-9BD7-0D6B11D44A64}"/>
    <cellStyle name="Millares 3" xfId="7" xr:uid="{2F385ECC-1C97-4B63-8B89-2B1E59446675}"/>
    <cellStyle name="Moneda" xfId="4" builtinId="4"/>
    <cellStyle name="Moneda 2" xfId="8" xr:uid="{A41A304A-67A7-438F-B708-D622263A2FB6}"/>
    <cellStyle name="Normal" xfId="0" builtinId="0"/>
    <cellStyle name="Normal 2" xfId="10" xr:uid="{95A8C957-B71D-4333-82DA-BD55AB89D176}"/>
    <cellStyle name="Normal 3" xfId="6" xr:uid="{C867F025-8325-418C-8E4A-EF12BBA9417C}"/>
    <cellStyle name="Porcentaje" xfId="3" builtinId="5"/>
    <cellStyle name="Porcentaje 2" xfId="11" xr:uid="{1F3ED6CE-0F75-444F-AE83-57702CEE9299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646760</xdr:colOff>
      <xdr:row>0</xdr:row>
      <xdr:rowOff>0</xdr:rowOff>
    </xdr:from>
    <xdr:to>
      <xdr:col>13</xdr:col>
      <xdr:colOff>799629</xdr:colOff>
      <xdr:row>7</xdr:row>
      <xdr:rowOff>164629</xdr:rowOff>
    </xdr:to>
    <xdr:pic>
      <xdr:nvPicPr>
        <xdr:cNvPr id="2" name="officeArt object">
          <a:extLst>
            <a:ext uri="{FF2B5EF4-FFF2-40B4-BE49-F238E27FC236}">
              <a16:creationId xmlns:a16="http://schemas.microsoft.com/office/drawing/2014/main" id="{780CEA68-51C7-F036-1176-8A42D0F6AD07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64283" r="681" b="7626"/>
        <a:stretch/>
      </xdr:blipFill>
      <xdr:spPr bwMode="auto">
        <a:xfrm>
          <a:off x="12147316" y="0"/>
          <a:ext cx="3645369" cy="1317036"/>
        </a:xfrm>
        <a:prstGeom prst="rect">
          <a:avLst/>
        </a:prstGeom>
        <a:ln>
          <a:noFill/>
        </a:ln>
        <a:effectLst/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bras\archivos\PabloAmado\Precios%20Registro\An_11_06_M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1"/>
      <sheetName val="Hoja1"/>
      <sheetName val="Hoja2"/>
      <sheetName val="Hoja3"/>
      <sheetName val="Resumen"/>
      <sheetName val="IN-01-07"/>
      <sheetName val="Mov. Tierra"/>
      <sheetName val="Fundaciones"/>
      <sheetName val="Estr Resistente"/>
      <sheetName val="Cerram ext int"/>
      <sheetName val="Aislaciones"/>
      <sheetName val="Revoques"/>
      <sheetName val="Solados"/>
      <sheetName val="Techos"/>
      <sheetName val="Cielorrasos"/>
      <sheetName val="Revestimientos"/>
      <sheetName val="Carpintería"/>
      <sheetName val="Inst sanitaria"/>
      <sheetName val="Inst Gas"/>
      <sheetName val="Inst Eléctrica"/>
      <sheetName val="Pintura"/>
      <sheetName val="Vidrios"/>
      <sheetName val="Varios"/>
      <sheetName val="Red de Agua"/>
      <sheetName val="Red de Cloaca"/>
      <sheetName val="Red de Gas"/>
      <sheetName val="Red de Electricidad"/>
      <sheetName val="Red Vial"/>
      <sheetName val="Flete"/>
      <sheetName val="Equipos"/>
      <sheetName val="Dolar"/>
    </sheetNames>
    <sheetDataSet>
      <sheetData sheetId="0" refreshError="1">
        <row r="6">
          <cell r="A6" t="str">
            <v/>
          </cell>
        </row>
        <row r="8">
          <cell r="A8" t="str">
            <v>COMPUTO Y PRESUPUESTO</v>
          </cell>
        </row>
        <row r="9">
          <cell r="A9" t="str">
            <v>UBICACIÓN: BOLIVAR  Nº….</v>
          </cell>
        </row>
        <row r="10">
          <cell r="A10" t="str">
            <v>MES BASE: ENERO 2007</v>
          </cell>
        </row>
        <row r="12">
          <cell r="A12" t="str">
            <v>N°</v>
          </cell>
          <cell r="B12" t="str">
            <v>DESCRIPCION DEL ITEM</v>
          </cell>
          <cell r="C12" t="str">
            <v>UN.</v>
          </cell>
          <cell r="D12" t="str">
            <v>CANT.PARC.</v>
          </cell>
        </row>
        <row r="13">
          <cell r="A13">
            <v>1</v>
          </cell>
          <cell r="B13" t="str">
            <v>TRABAJOS PRELIMINARES</v>
          </cell>
        </row>
        <row r="14">
          <cell r="A14" t="str">
            <v>1.01</v>
          </cell>
          <cell r="B14" t="str">
            <v>Cerco provisorio de Chapas</v>
          </cell>
          <cell r="C14" t="str">
            <v>ml.</v>
          </cell>
        </row>
        <row r="15">
          <cell r="A15" t="str">
            <v>1.02</v>
          </cell>
          <cell r="B15" t="str">
            <v>Obrador</v>
          </cell>
          <cell r="C15" t="str">
            <v>gl.</v>
          </cell>
          <cell r="D15">
            <v>200</v>
          </cell>
        </row>
        <row r="16">
          <cell r="A16" t="str">
            <v>1.03</v>
          </cell>
          <cell r="B16" t="str">
            <v>Limpieza y nivelación del terreno</v>
          </cell>
          <cell r="C16" t="str">
            <v>m2</v>
          </cell>
          <cell r="D16">
            <v>480</v>
          </cell>
        </row>
        <row r="17">
          <cell r="A17" t="str">
            <v>1.04</v>
          </cell>
          <cell r="B17" t="str">
            <v>Replanteo de Obra</v>
          </cell>
          <cell r="C17" t="str">
            <v>m2</v>
          </cell>
          <cell r="D17">
            <v>1300</v>
          </cell>
        </row>
        <row r="18">
          <cell r="A18" t="str">
            <v>1.05</v>
          </cell>
          <cell r="B18" t="str">
            <v>Limpieza final de obra</v>
          </cell>
          <cell r="C18" t="str">
            <v>gl.</v>
          </cell>
        </row>
        <row r="19">
          <cell r="A19">
            <v>2</v>
          </cell>
          <cell r="B19" t="str">
            <v>MOVIMIENTOS DE TIERRA</v>
          </cell>
          <cell r="C19" t="str">
            <v>m3</v>
          </cell>
          <cell r="D19">
            <v>49.1</v>
          </cell>
        </row>
        <row r="20">
          <cell r="A20" t="str">
            <v>2.01</v>
          </cell>
          <cell r="B20" t="str">
            <v>Excavación de pozos estructurales a mano</v>
          </cell>
          <cell r="C20" t="str">
            <v>m3</v>
          </cell>
          <cell r="D20">
            <v>60</v>
          </cell>
        </row>
        <row r="21">
          <cell r="A21" t="str">
            <v>2.02</v>
          </cell>
          <cell r="B21" t="str">
            <v>Relleno a máquina</v>
          </cell>
          <cell r="C21" t="str">
            <v>m3</v>
          </cell>
          <cell r="D21">
            <v>50</v>
          </cell>
        </row>
        <row r="22">
          <cell r="A22" t="str">
            <v>2.03</v>
          </cell>
          <cell r="B22" t="str">
            <v>Relleno de sótano</v>
          </cell>
          <cell r="C22" t="str">
            <v>m3</v>
          </cell>
          <cell r="D22">
            <v>60</v>
          </cell>
        </row>
        <row r="23">
          <cell r="A23" t="str">
            <v>2.04</v>
          </cell>
          <cell r="B23" t="str">
            <v>Compactación a mano</v>
          </cell>
          <cell r="C23" t="str">
            <v>m3</v>
          </cell>
          <cell r="D23">
            <v>96.5</v>
          </cell>
        </row>
        <row r="24">
          <cell r="A24" t="str">
            <v>2.05</v>
          </cell>
          <cell r="B24" t="str">
            <v>Excavación de sanja a mano</v>
          </cell>
          <cell r="C24" t="str">
            <v>m3</v>
          </cell>
          <cell r="D24">
            <v>70</v>
          </cell>
        </row>
        <row r="25">
          <cell r="A25">
            <v>3</v>
          </cell>
          <cell r="B25" t="str">
            <v>DESMONTAJE</v>
          </cell>
        </row>
        <row r="26">
          <cell r="A26" t="str">
            <v>3.01</v>
          </cell>
          <cell r="B26" t="str">
            <v>De paneles divisorios</v>
          </cell>
          <cell r="C26" t="str">
            <v>m2</v>
          </cell>
          <cell r="D26">
            <v>39.200000000000003</v>
          </cell>
        </row>
        <row r="27">
          <cell r="A27" t="str">
            <v>3.02</v>
          </cell>
          <cell r="B27" t="str">
            <v xml:space="preserve">Desarme de mesada de graito </v>
          </cell>
          <cell r="C27" t="str">
            <v>m2</v>
          </cell>
          <cell r="D27">
            <v>2.7</v>
          </cell>
        </row>
        <row r="28">
          <cell r="A28" t="str">
            <v>3.03</v>
          </cell>
          <cell r="B28" t="str">
            <v xml:space="preserve">Desarme de muebles bajos </v>
          </cell>
          <cell r="C28" t="str">
            <v>m2</v>
          </cell>
          <cell r="D28">
            <v>2.25</v>
          </cell>
        </row>
        <row r="29">
          <cell r="A29" t="str">
            <v>3.04</v>
          </cell>
          <cell r="B29" t="str">
            <v>Desarme de carpinterías</v>
          </cell>
          <cell r="C29" t="str">
            <v>u.</v>
          </cell>
          <cell r="D29">
            <v>34</v>
          </cell>
        </row>
        <row r="30">
          <cell r="A30">
            <v>4</v>
          </cell>
          <cell r="B30" t="str">
            <v>DEMOLICION</v>
          </cell>
          <cell r="C30" t="str">
            <v>gl.</v>
          </cell>
          <cell r="D30">
            <v>2</v>
          </cell>
        </row>
        <row r="31">
          <cell r="A31" t="str">
            <v>4.01</v>
          </cell>
          <cell r="B31" t="str">
            <v>Muros en Gral.</v>
          </cell>
          <cell r="C31" t="str">
            <v>m3</v>
          </cell>
        </row>
        <row r="32">
          <cell r="A32" t="str">
            <v>4.02</v>
          </cell>
          <cell r="B32" t="str">
            <v>Revoques</v>
          </cell>
          <cell r="C32" t="str">
            <v>m2</v>
          </cell>
          <cell r="D32">
            <v>82</v>
          </cell>
        </row>
        <row r="33">
          <cell r="A33" t="str">
            <v>4.03</v>
          </cell>
          <cell r="B33" t="str">
            <v>De pisos y umbrales</v>
          </cell>
          <cell r="C33" t="str">
            <v>m2</v>
          </cell>
          <cell r="D33">
            <v>45</v>
          </cell>
        </row>
        <row r="34">
          <cell r="A34" t="str">
            <v>4.04</v>
          </cell>
          <cell r="B34" t="str">
            <v>Contrapisos</v>
          </cell>
          <cell r="C34" t="str">
            <v>m2</v>
          </cell>
          <cell r="D34">
            <v>185</v>
          </cell>
        </row>
        <row r="35">
          <cell r="A35" t="str">
            <v>4.04</v>
          </cell>
          <cell r="B35" t="str">
            <v xml:space="preserve">Contrapiso de mesada </v>
          </cell>
          <cell r="C35" t="str">
            <v>m2</v>
          </cell>
          <cell r="D35">
            <v>2.7</v>
          </cell>
        </row>
        <row r="36">
          <cell r="A36" t="str">
            <v>4.05</v>
          </cell>
          <cell r="B36" t="str">
            <v>Contrapiso de placard</v>
          </cell>
          <cell r="C36" t="str">
            <v>m2</v>
          </cell>
          <cell r="D36">
            <v>0.8</v>
          </cell>
        </row>
        <row r="37">
          <cell r="A37" t="str">
            <v>4.06</v>
          </cell>
          <cell r="B37" t="str">
            <v>Contrapiso pasillo</v>
          </cell>
          <cell r="C37" t="str">
            <v>m2</v>
          </cell>
          <cell r="D37">
            <v>15</v>
          </cell>
        </row>
        <row r="38">
          <cell r="A38" t="str">
            <v>4.05</v>
          </cell>
          <cell r="B38" t="str">
            <v>De Revestimientos</v>
          </cell>
          <cell r="C38" t="str">
            <v>m2</v>
          </cell>
          <cell r="D38">
            <v>20</v>
          </cell>
        </row>
        <row r="39">
          <cell r="A39" t="str">
            <v>4.06</v>
          </cell>
          <cell r="B39" t="str">
            <v>De cielorrasos</v>
          </cell>
          <cell r="C39" t="str">
            <v>m2</v>
          </cell>
        </row>
        <row r="40">
          <cell r="A40">
            <v>5</v>
          </cell>
          <cell r="B40" t="str">
            <v>ESTRUCTURA RESISTENTE</v>
          </cell>
          <cell r="C40" t="str">
            <v>m2</v>
          </cell>
          <cell r="D40">
            <v>52.5</v>
          </cell>
        </row>
        <row r="41">
          <cell r="A41" t="str">
            <v>5.01</v>
          </cell>
          <cell r="B41" t="str">
            <v>Hº de limpieza</v>
          </cell>
          <cell r="C41" t="str">
            <v>m2</v>
          </cell>
          <cell r="D41">
            <v>36</v>
          </cell>
        </row>
        <row r="42">
          <cell r="A42" t="str">
            <v>5.02</v>
          </cell>
          <cell r="B42" t="str">
            <v>Hº Aº p/bases aisladas</v>
          </cell>
          <cell r="C42" t="str">
            <v>m3</v>
          </cell>
          <cell r="D42">
            <v>26.1</v>
          </cell>
        </row>
        <row r="43">
          <cell r="A43" t="str">
            <v>5.03</v>
          </cell>
          <cell r="B43" t="str">
            <v>Vigas de Encad. Inferior</v>
          </cell>
          <cell r="C43" t="str">
            <v>m3</v>
          </cell>
          <cell r="D43">
            <v>0.6</v>
          </cell>
        </row>
        <row r="44">
          <cell r="A44" t="str">
            <v>5.04</v>
          </cell>
          <cell r="B44" t="str">
            <v>Columnas Resistente</v>
          </cell>
          <cell r="C44" t="str">
            <v>m3</v>
          </cell>
          <cell r="D44">
            <v>14.37</v>
          </cell>
        </row>
        <row r="45">
          <cell r="A45" t="str">
            <v>5.05</v>
          </cell>
          <cell r="B45" t="str">
            <v>Vigas de Encad. Superior</v>
          </cell>
          <cell r="C45" t="str">
            <v>m3</v>
          </cell>
          <cell r="D45">
            <v>0.48</v>
          </cell>
        </row>
        <row r="46">
          <cell r="A46" t="str">
            <v>5.06</v>
          </cell>
          <cell r="B46" t="str">
            <v>Vigas resistentes</v>
          </cell>
          <cell r="C46" t="str">
            <v>m3</v>
          </cell>
          <cell r="D46">
            <v>12</v>
          </cell>
        </row>
        <row r="47">
          <cell r="A47" t="str">
            <v>5.07</v>
          </cell>
          <cell r="B47" t="str">
            <v>Losa Maciza e=10cm.</v>
          </cell>
          <cell r="C47" t="str">
            <v>m3</v>
          </cell>
          <cell r="D47">
            <v>26.25</v>
          </cell>
        </row>
        <row r="48">
          <cell r="A48">
            <v>6</v>
          </cell>
          <cell r="B48" t="str">
            <v>CONTRAPISOS</v>
          </cell>
        </row>
        <row r="49">
          <cell r="A49" t="str">
            <v>6.01</v>
          </cell>
          <cell r="B49" t="str">
            <v>Sobre terreno nat. -esp=12cm.</v>
          </cell>
          <cell r="C49" t="str">
            <v>m2</v>
          </cell>
          <cell r="D49">
            <v>270</v>
          </cell>
        </row>
        <row r="50">
          <cell r="A50" t="str">
            <v>6.02</v>
          </cell>
          <cell r="B50" t="str">
            <v>Sobre terreno de relleno y compactado-esp=12cm.</v>
          </cell>
          <cell r="C50" t="str">
            <v>m2</v>
          </cell>
          <cell r="D50">
            <v>100</v>
          </cell>
        </row>
        <row r="51">
          <cell r="A51" t="str">
            <v>6.03</v>
          </cell>
          <cell r="B51" t="str">
            <v>Sobre terreno nat. Armado-esp=10cm.</v>
          </cell>
          <cell r="C51" t="str">
            <v>m2</v>
          </cell>
          <cell r="D51">
            <v>213</v>
          </cell>
        </row>
        <row r="52">
          <cell r="A52" t="str">
            <v>6.04</v>
          </cell>
          <cell r="B52" t="str">
            <v>Sobre losa e=5cm.</v>
          </cell>
          <cell r="C52" t="str">
            <v>m2</v>
          </cell>
          <cell r="D52">
            <v>26.25</v>
          </cell>
        </row>
        <row r="53">
          <cell r="A53" t="str">
            <v>6.05</v>
          </cell>
          <cell r="B53" t="str">
            <v>Bajo mesadas</v>
          </cell>
          <cell r="C53" t="str">
            <v>m2</v>
          </cell>
          <cell r="D53">
            <v>32</v>
          </cell>
        </row>
        <row r="54">
          <cell r="A54">
            <v>7</v>
          </cell>
          <cell r="B54" t="str">
            <v>MAMPOSTERÍAS</v>
          </cell>
        </row>
        <row r="55">
          <cell r="A55" t="str">
            <v>7.01</v>
          </cell>
          <cell r="B55" t="str">
            <v>De ladrillo macizo común-esp=30cm.</v>
          </cell>
          <cell r="C55" t="str">
            <v>m3</v>
          </cell>
          <cell r="D55">
            <v>15</v>
          </cell>
        </row>
        <row r="56">
          <cell r="A56" t="str">
            <v>7.02</v>
          </cell>
          <cell r="B56" t="str">
            <v>De ladrillo hueco-18x18x30</v>
          </cell>
          <cell r="C56" t="str">
            <v>m2</v>
          </cell>
          <cell r="D56">
            <v>3340</v>
          </cell>
        </row>
        <row r="57">
          <cell r="A57" t="str">
            <v>7.03</v>
          </cell>
          <cell r="B57" t="str">
            <v>De ladrillo hueco-12x18x30</v>
          </cell>
          <cell r="C57" t="str">
            <v>m2</v>
          </cell>
          <cell r="D57">
            <v>114</v>
          </cell>
        </row>
        <row r="58">
          <cell r="A58">
            <v>8</v>
          </cell>
          <cell r="B58" t="str">
            <v>AISLACIONES</v>
          </cell>
          <cell r="C58" t="str">
            <v>m2</v>
          </cell>
          <cell r="D58">
            <v>160</v>
          </cell>
        </row>
        <row r="59">
          <cell r="A59" t="str">
            <v>8.01</v>
          </cell>
          <cell r="B59" t="str">
            <v>Capa aisladora de concreto e hidrófugo</v>
          </cell>
          <cell r="C59" t="str">
            <v>m2</v>
          </cell>
          <cell r="D59">
            <v>12</v>
          </cell>
        </row>
        <row r="60">
          <cell r="A60" t="str">
            <v>8.02</v>
          </cell>
          <cell r="B60" t="str">
            <v>Pintura asfáltica p/contrapisos, losas y canteros</v>
          </cell>
          <cell r="C60" t="str">
            <v>m2</v>
          </cell>
        </row>
        <row r="61">
          <cell r="A61" t="str">
            <v>8.03</v>
          </cell>
          <cell r="B61" t="str">
            <v>Telgopor 25mm. Semi duro</v>
          </cell>
          <cell r="C61" t="str">
            <v>m2</v>
          </cell>
          <cell r="D61">
            <v>130</v>
          </cell>
        </row>
        <row r="62">
          <cell r="A62">
            <v>9</v>
          </cell>
          <cell r="B62" t="str">
            <v>REVOQUES</v>
          </cell>
          <cell r="C62" t="str">
            <v>m2</v>
          </cell>
          <cell r="D62">
            <v>653</v>
          </cell>
        </row>
        <row r="63">
          <cell r="A63" t="str">
            <v>9.01</v>
          </cell>
          <cell r="B63" t="str">
            <v>Exterior a la cal</v>
          </cell>
          <cell r="C63" t="str">
            <v>m2</v>
          </cell>
          <cell r="D63">
            <v>26.25</v>
          </cell>
        </row>
        <row r="64">
          <cell r="A64" t="str">
            <v>9.02</v>
          </cell>
          <cell r="B64" t="str">
            <v>Grueso y Fina a la cal interior</v>
          </cell>
          <cell r="C64" t="str">
            <v>m2</v>
          </cell>
        </row>
        <row r="65">
          <cell r="A65">
            <v>10</v>
          </cell>
          <cell r="B65" t="str">
            <v>PISOS</v>
          </cell>
          <cell r="C65" t="str">
            <v>m2</v>
          </cell>
          <cell r="D65">
            <v>1591</v>
          </cell>
        </row>
        <row r="66">
          <cell r="A66" t="str">
            <v>10.01</v>
          </cell>
          <cell r="B66" t="str">
            <v>Mosaico calcáreo (vereda) 16 panes</v>
          </cell>
          <cell r="C66" t="str">
            <v>m2</v>
          </cell>
          <cell r="D66">
            <v>5828</v>
          </cell>
        </row>
        <row r="67">
          <cell r="A67" t="str">
            <v>10.02</v>
          </cell>
          <cell r="B67" t="str">
            <v>Mosaico calcáreo (patios interiores) 64 panes</v>
          </cell>
          <cell r="C67" t="str">
            <v>m2</v>
          </cell>
        </row>
        <row r="68">
          <cell r="A68" t="str">
            <v>10.03</v>
          </cell>
          <cell r="B68" t="str">
            <v>Baldosas cerámicas negras</v>
          </cell>
          <cell r="C68" t="str">
            <v>m2</v>
          </cell>
          <cell r="D68">
            <v>205</v>
          </cell>
        </row>
        <row r="69">
          <cell r="A69" t="str">
            <v>10.04</v>
          </cell>
          <cell r="B69" t="str">
            <v>Granito 30x30</v>
          </cell>
          <cell r="C69" t="str">
            <v>m2</v>
          </cell>
          <cell r="D69">
            <v>175</v>
          </cell>
        </row>
        <row r="70">
          <cell r="A70" t="str">
            <v>10.05</v>
          </cell>
          <cell r="B70" t="str">
            <v>Granito 15x15</v>
          </cell>
          <cell r="C70" t="str">
            <v>m2</v>
          </cell>
          <cell r="D70">
            <v>35</v>
          </cell>
        </row>
        <row r="71">
          <cell r="A71" t="str">
            <v>10.06</v>
          </cell>
          <cell r="B71" t="str">
            <v>Antideslizante (goma vainilla)</v>
          </cell>
          <cell r="C71" t="str">
            <v>m2</v>
          </cell>
          <cell r="D71">
            <v>780</v>
          </cell>
        </row>
        <row r="72">
          <cell r="A72" t="str">
            <v>10.07</v>
          </cell>
          <cell r="B72" t="str">
            <v>Carpeta de nivelación</v>
          </cell>
          <cell r="C72" t="str">
            <v>m2</v>
          </cell>
          <cell r="D72">
            <v>78</v>
          </cell>
        </row>
        <row r="73">
          <cell r="A73">
            <v>11</v>
          </cell>
          <cell r="B73" t="str">
            <v>ZOCALOS-ZOLIAS-UMBRALES-ANTPECHOS</v>
          </cell>
          <cell r="C73" t="str">
            <v>m2</v>
          </cell>
          <cell r="D73">
            <v>6</v>
          </cell>
        </row>
        <row r="74">
          <cell r="A74" t="str">
            <v>11.01</v>
          </cell>
          <cell r="B74" t="str">
            <v xml:space="preserve">Zócalos </v>
          </cell>
          <cell r="C74" t="str">
            <v>m2</v>
          </cell>
          <cell r="D74">
            <v>1279</v>
          </cell>
        </row>
        <row r="75">
          <cell r="A75">
            <v>11</v>
          </cell>
          <cell r="B75" t="str">
            <v>Reundido concreto alisado(Exterior) h=10cm.</v>
          </cell>
          <cell r="C75" t="str">
            <v>ml.</v>
          </cell>
        </row>
        <row r="76">
          <cell r="A76" t="str">
            <v>11.01</v>
          </cell>
          <cell r="B76" t="str">
            <v>Granito</v>
          </cell>
          <cell r="C76" t="str">
            <v>m2</v>
          </cell>
        </row>
        <row r="77">
          <cell r="B77" t="str">
            <v>Cerámico</v>
          </cell>
          <cell r="C77" t="str">
            <v>m2</v>
          </cell>
          <cell r="D77">
            <v>195</v>
          </cell>
        </row>
        <row r="78">
          <cell r="A78" t="str">
            <v>11.02</v>
          </cell>
          <cell r="B78" t="str">
            <v>Zolías</v>
          </cell>
          <cell r="C78" t="str">
            <v>m2</v>
          </cell>
          <cell r="D78">
            <v>35</v>
          </cell>
        </row>
        <row r="79">
          <cell r="B79" t="str">
            <v>Granito</v>
          </cell>
          <cell r="C79" t="str">
            <v>m2</v>
          </cell>
          <cell r="D79">
            <v>15</v>
          </cell>
        </row>
        <row r="80">
          <cell r="A80" t="str">
            <v>11.03</v>
          </cell>
          <cell r="B80" t="str">
            <v>Umbrales</v>
          </cell>
        </row>
        <row r="81">
          <cell r="B81" t="str">
            <v>Granito</v>
          </cell>
          <cell r="C81" t="str">
            <v>m2</v>
          </cell>
          <cell r="D81">
            <v>8</v>
          </cell>
        </row>
        <row r="82">
          <cell r="A82" t="str">
            <v>11.04</v>
          </cell>
          <cell r="B82" t="str">
            <v>Antepechos</v>
          </cell>
        </row>
        <row r="83">
          <cell r="B83" t="str">
            <v>HºAº</v>
          </cell>
          <cell r="C83" t="str">
            <v>m2</v>
          </cell>
          <cell r="D83">
            <v>7.8</v>
          </cell>
        </row>
        <row r="84">
          <cell r="A84">
            <v>12</v>
          </cell>
          <cell r="B84" t="str">
            <v>Revestimientos</v>
          </cell>
        </row>
        <row r="85">
          <cell r="A85" t="str">
            <v>12.01</v>
          </cell>
          <cell r="B85" t="str">
            <v>azulejos</v>
          </cell>
          <cell r="C85" t="str">
            <v>m2</v>
          </cell>
          <cell r="D85">
            <v>5.5</v>
          </cell>
        </row>
        <row r="86">
          <cell r="A86">
            <v>13</v>
          </cell>
          <cell r="B86" t="str">
            <v>CIELORRASOS</v>
          </cell>
        </row>
        <row r="87">
          <cell r="A87" t="str">
            <v>13.01</v>
          </cell>
          <cell r="B87" t="str">
            <v>Aplicado a la cal</v>
          </cell>
          <cell r="C87" t="str">
            <v>m2</v>
          </cell>
          <cell r="D87">
            <v>355</v>
          </cell>
        </row>
        <row r="88">
          <cell r="A88" t="str">
            <v>13.02</v>
          </cell>
          <cell r="B88" t="str">
            <v>Suspendido de placas de yeso</v>
          </cell>
          <cell r="C88" t="str">
            <v>m2</v>
          </cell>
        </row>
        <row r="89">
          <cell r="A89" t="str">
            <v>13.03</v>
          </cell>
          <cell r="B89" t="str">
            <v>Suspendido de yeso</v>
          </cell>
          <cell r="C89" t="str">
            <v>m2</v>
          </cell>
          <cell r="D89">
            <v>146</v>
          </cell>
        </row>
        <row r="90">
          <cell r="A90">
            <v>14</v>
          </cell>
          <cell r="B90" t="str">
            <v>PINTURA</v>
          </cell>
          <cell r="C90" t="str">
            <v>m2</v>
          </cell>
          <cell r="D90">
            <v>60</v>
          </cell>
        </row>
        <row r="91">
          <cell r="A91" t="str">
            <v>14.01</v>
          </cell>
          <cell r="B91" t="str">
            <v>Látex exterior</v>
          </cell>
          <cell r="C91" t="str">
            <v>m2</v>
          </cell>
          <cell r="D91">
            <v>440</v>
          </cell>
        </row>
        <row r="92">
          <cell r="A92" t="str">
            <v>14.02</v>
          </cell>
          <cell r="B92" t="str">
            <v>Látex interior</v>
          </cell>
          <cell r="C92" t="str">
            <v>m2</v>
          </cell>
        </row>
        <row r="93">
          <cell r="A93" t="str">
            <v>14.03</v>
          </cell>
          <cell r="B93" t="str">
            <v>Para cielorrasos</v>
          </cell>
          <cell r="C93" t="str">
            <v>m2</v>
          </cell>
          <cell r="D93">
            <v>1591</v>
          </cell>
        </row>
        <row r="94">
          <cell r="A94" t="str">
            <v>14.04</v>
          </cell>
          <cell r="B94" t="str">
            <v>En carpintería metálica</v>
          </cell>
          <cell r="C94" t="str">
            <v>m2</v>
          </cell>
          <cell r="D94">
            <v>5828</v>
          </cell>
        </row>
        <row r="95">
          <cell r="A95" t="str">
            <v>14.05</v>
          </cell>
          <cell r="B95" t="str">
            <v>En carpintería de madera</v>
          </cell>
          <cell r="C95" t="str">
            <v>m2</v>
          </cell>
          <cell r="D95">
            <v>840</v>
          </cell>
        </row>
        <row r="96">
          <cell r="A96">
            <v>15</v>
          </cell>
          <cell r="B96" t="str">
            <v>JUNTAS DE DILATACION</v>
          </cell>
          <cell r="C96" t="str">
            <v>m2</v>
          </cell>
          <cell r="D96">
            <v>27.5</v>
          </cell>
        </row>
        <row r="97">
          <cell r="A97" t="str">
            <v>15.01</v>
          </cell>
          <cell r="B97" t="str">
            <v>Juntas varias</v>
          </cell>
          <cell r="C97" t="str">
            <v>gl.</v>
          </cell>
          <cell r="D97">
            <v>70</v>
          </cell>
        </row>
        <row r="98">
          <cell r="A98">
            <v>16</v>
          </cell>
          <cell r="B98" t="str">
            <v>CARPINTERIAS</v>
          </cell>
        </row>
        <row r="99">
          <cell r="A99" t="str">
            <v>16.01</v>
          </cell>
          <cell r="B99" t="str">
            <v>Ventanas de aluminio Nuevas</v>
          </cell>
          <cell r="C99" t="str">
            <v>gl.</v>
          </cell>
        </row>
        <row r="100">
          <cell r="A100" t="str">
            <v>16.02</v>
          </cell>
          <cell r="B100" t="str">
            <v>Puertas de aluminio nuevas</v>
          </cell>
          <cell r="C100" t="str">
            <v>gl.</v>
          </cell>
        </row>
        <row r="101">
          <cell r="A101" t="str">
            <v>16.03</v>
          </cell>
          <cell r="B101" t="str">
            <v>Blindex (V1-P7)</v>
          </cell>
          <cell r="C101" t="str">
            <v>gl.</v>
          </cell>
        </row>
        <row r="102">
          <cell r="A102" t="str">
            <v>16.04</v>
          </cell>
          <cell r="B102" t="str">
            <v>Puertas a reutilizar (restaurar) interiores</v>
          </cell>
          <cell r="C102" t="str">
            <v>u.</v>
          </cell>
        </row>
        <row r="103">
          <cell r="A103" t="str">
            <v>16.05</v>
          </cell>
          <cell r="B103" t="str">
            <v>Puertas nuevas interiores</v>
          </cell>
          <cell r="C103" t="str">
            <v>gl.</v>
          </cell>
        </row>
        <row r="104">
          <cell r="A104" t="str">
            <v>16.04</v>
          </cell>
          <cell r="B104" t="str">
            <v>P1-N_3,00x2,20mts. (1)</v>
          </cell>
          <cell r="C104" t="str">
            <v>gl.</v>
          </cell>
          <cell r="D104">
            <v>29</v>
          </cell>
        </row>
        <row r="105">
          <cell r="A105" t="str">
            <v>16.05</v>
          </cell>
          <cell r="B105" t="str">
            <v>P2-N_1,60x2,20mts. (3)</v>
          </cell>
          <cell r="C105" t="str">
            <v>gl.</v>
          </cell>
        </row>
        <row r="106">
          <cell r="B106" t="str">
            <v>P3-N_0,80x2,20mts. (1)</v>
          </cell>
          <cell r="C106" t="str">
            <v>gl.</v>
          </cell>
          <cell r="D106">
            <v>1</v>
          </cell>
        </row>
        <row r="107">
          <cell r="B107" t="str">
            <v>P4-N_0,80x2,20mts. (1)</v>
          </cell>
          <cell r="C107" t="str">
            <v>gl.</v>
          </cell>
          <cell r="D107">
            <v>3</v>
          </cell>
        </row>
        <row r="108">
          <cell r="B108" t="str">
            <v>P5-N_1,60x2,20mts. (1)</v>
          </cell>
          <cell r="C108" t="str">
            <v>gl.</v>
          </cell>
          <cell r="D108">
            <v>1</v>
          </cell>
        </row>
        <row r="109">
          <cell r="B109" t="str">
            <v>P6-N_1,64x2,20mts. (2) vidrio laminado 4+4</v>
          </cell>
          <cell r="C109" t="str">
            <v>gl.</v>
          </cell>
          <cell r="D109">
            <v>1</v>
          </cell>
        </row>
        <row r="110">
          <cell r="B110" t="str">
            <v>P7-N_1,00x2,10mts. (1)</v>
          </cell>
          <cell r="C110" t="str">
            <v>gl.</v>
          </cell>
          <cell r="D110">
            <v>1</v>
          </cell>
        </row>
        <row r="111">
          <cell r="B111" t="str">
            <v>P8-N_1,10x2,10mts. (1)</v>
          </cell>
          <cell r="C111" t="str">
            <v>gl.</v>
          </cell>
          <cell r="D111">
            <v>2</v>
          </cell>
        </row>
        <row r="112">
          <cell r="B112" t="str">
            <v>P9-N_1,00x2,10mts. (2)</v>
          </cell>
          <cell r="C112" t="str">
            <v>gl.</v>
          </cell>
          <cell r="D112">
            <v>1</v>
          </cell>
        </row>
        <row r="113">
          <cell r="B113" t="str">
            <v>P10-N_0,80x2,10mts. (1)</v>
          </cell>
          <cell r="C113" t="str">
            <v>gl.</v>
          </cell>
          <cell r="D113">
            <v>1</v>
          </cell>
        </row>
        <row r="114">
          <cell r="B114" t="str">
            <v>P11-N_1,40x2,10mts. (3)</v>
          </cell>
          <cell r="C114" t="str">
            <v>gl.</v>
          </cell>
          <cell r="D114">
            <v>2</v>
          </cell>
        </row>
        <row r="115">
          <cell r="B115" t="str">
            <v>P12-N_0,85x2,10mts. (1)</v>
          </cell>
          <cell r="C115" t="str">
            <v>gl.</v>
          </cell>
          <cell r="D115">
            <v>1</v>
          </cell>
        </row>
        <row r="116">
          <cell r="B116" t="str">
            <v>P13-N_1,00x2,10mts. (3)</v>
          </cell>
          <cell r="C116" t="str">
            <v>gl.</v>
          </cell>
          <cell r="D116">
            <v>3</v>
          </cell>
        </row>
        <row r="117">
          <cell r="B117" t="str">
            <v>P14-N_1,00x2,10mts. (1)</v>
          </cell>
          <cell r="C117" t="str">
            <v>gl.</v>
          </cell>
          <cell r="D117">
            <v>1</v>
          </cell>
        </row>
        <row r="118">
          <cell r="B118" t="str">
            <v>P15-N_1,40x2,10mts. (3)</v>
          </cell>
          <cell r="C118" t="str">
            <v>gl.</v>
          </cell>
          <cell r="D118">
            <v>3</v>
          </cell>
        </row>
        <row r="119">
          <cell r="B119" t="str">
            <v>P16-N_0,70x1,80mts. (6)</v>
          </cell>
          <cell r="C119" t="str">
            <v>gl.</v>
          </cell>
          <cell r="D119">
            <v>1</v>
          </cell>
        </row>
        <row r="120">
          <cell r="B120" t="str">
            <v>P17-N_0,70x2,10mts. (2)</v>
          </cell>
          <cell r="C120" t="str">
            <v>gl.</v>
          </cell>
          <cell r="D120">
            <v>3</v>
          </cell>
        </row>
        <row r="121">
          <cell r="A121">
            <v>17</v>
          </cell>
          <cell r="B121" t="str">
            <v>Vidrios y Espejos</v>
          </cell>
          <cell r="C121" t="str">
            <v>gl.</v>
          </cell>
          <cell r="D121">
            <v>6</v>
          </cell>
        </row>
        <row r="122">
          <cell r="A122" t="str">
            <v>17.01</v>
          </cell>
          <cell r="B122" t="str">
            <v>Vidrios (cristal float)</v>
          </cell>
          <cell r="C122" t="str">
            <v>gl.</v>
          </cell>
          <cell r="D122">
            <v>2</v>
          </cell>
        </row>
        <row r="123">
          <cell r="A123">
            <v>17</v>
          </cell>
          <cell r="B123" t="str">
            <v>Transparentes 4mm.</v>
          </cell>
          <cell r="C123" t="str">
            <v>m2</v>
          </cell>
        </row>
        <row r="124">
          <cell r="A124" t="str">
            <v>17.01</v>
          </cell>
          <cell r="B124" t="str">
            <v>Translúcidos (acanalado o rayado vertical)</v>
          </cell>
          <cell r="C124" t="str">
            <v>m2</v>
          </cell>
        </row>
        <row r="125">
          <cell r="A125" t="str">
            <v>17.02</v>
          </cell>
          <cell r="B125" t="str">
            <v>Espejos</v>
          </cell>
          <cell r="C125" t="str">
            <v>m2</v>
          </cell>
          <cell r="D125">
            <v>50</v>
          </cell>
        </row>
        <row r="126">
          <cell r="A126">
            <v>18</v>
          </cell>
          <cell r="B126" t="str">
            <v>HERRERIA</v>
          </cell>
          <cell r="C126" t="str">
            <v>m2</v>
          </cell>
          <cell r="D126">
            <v>7</v>
          </cell>
        </row>
        <row r="127">
          <cell r="A127" t="str">
            <v>18.01</v>
          </cell>
          <cell r="B127" t="str">
            <v>Rejas para ventanas exteriores</v>
          </cell>
          <cell r="C127" t="str">
            <v>m2</v>
          </cell>
          <cell r="D127">
            <v>2.5</v>
          </cell>
        </row>
        <row r="128">
          <cell r="A128" t="str">
            <v>18.02</v>
          </cell>
          <cell r="B128" t="str">
            <v>Escalera marinera</v>
          </cell>
          <cell r="C128" t="str">
            <v>gl.</v>
          </cell>
        </row>
        <row r="129">
          <cell r="A129" t="str">
            <v>18.03</v>
          </cell>
          <cell r="B129" t="str">
            <v>Rejas y puertas exteriores</v>
          </cell>
          <cell r="C129" t="str">
            <v>gl.</v>
          </cell>
          <cell r="D129" t="str">
            <v>21,6m2</v>
          </cell>
        </row>
        <row r="130">
          <cell r="A130">
            <v>19</v>
          </cell>
          <cell r="B130" t="str">
            <v>Varios</v>
          </cell>
          <cell r="C130" t="str">
            <v>gl.</v>
          </cell>
        </row>
        <row r="131">
          <cell r="A131" t="str">
            <v>19.01</v>
          </cell>
          <cell r="B131" t="str">
            <v>Mesadas de granito</v>
          </cell>
          <cell r="C131" t="str">
            <v>m2</v>
          </cell>
        </row>
        <row r="132">
          <cell r="A132" t="str">
            <v>19.02</v>
          </cell>
          <cell r="B132" t="str">
            <v>Placas de Granito (Divisorias mingitorios) 0,35x1mts.</v>
          </cell>
          <cell r="C132" t="str">
            <v>m2</v>
          </cell>
          <cell r="D132">
            <v>3</v>
          </cell>
        </row>
        <row r="133">
          <cell r="A133" t="str">
            <v>19.03</v>
          </cell>
          <cell r="B133" t="str">
            <v>Muebles bajo mesada</v>
          </cell>
          <cell r="C133" t="str">
            <v>ml.</v>
          </cell>
          <cell r="D133">
            <v>33.200000000000003</v>
          </cell>
        </row>
        <row r="134">
          <cell r="A134" t="str">
            <v>19.04</v>
          </cell>
          <cell r="B134" t="str">
            <v>Cortinas americanas</v>
          </cell>
          <cell r="C134" t="str">
            <v>gl.</v>
          </cell>
          <cell r="D134">
            <v>1.05</v>
          </cell>
        </row>
        <row r="135">
          <cell r="A135" t="str">
            <v>19.05</v>
          </cell>
          <cell r="B135" t="str">
            <v>Cartelería</v>
          </cell>
          <cell r="C135" t="str">
            <v>gl.</v>
          </cell>
          <cell r="D135">
            <v>36</v>
          </cell>
        </row>
        <row r="136">
          <cell r="A136" t="str">
            <v>19.06</v>
          </cell>
          <cell r="B136" t="str">
            <v>Señalética</v>
          </cell>
          <cell r="C136" t="str">
            <v>gl.</v>
          </cell>
        </row>
        <row r="137">
          <cell r="A137" t="str">
            <v>19.07</v>
          </cell>
          <cell r="B137" t="str">
            <v>Pasamanos p/rampa y hall de acceso</v>
          </cell>
          <cell r="C137" t="str">
            <v>gl.</v>
          </cell>
        </row>
        <row r="138">
          <cell r="A138">
            <v>20</v>
          </cell>
          <cell r="B138" t="str">
            <v>INSTALACION DE GAS</v>
          </cell>
          <cell r="C138" t="str">
            <v>gl.</v>
          </cell>
        </row>
        <row r="139">
          <cell r="A139">
            <v>21</v>
          </cell>
          <cell r="B139" t="str">
            <v>INSTALACION SANITARIA</v>
          </cell>
          <cell r="C139" t="str">
            <v>gl.</v>
          </cell>
        </row>
        <row r="140">
          <cell r="A140">
            <v>22</v>
          </cell>
          <cell r="B140" t="str">
            <v>INSTALACION ELECTRICA</v>
          </cell>
          <cell r="C140" t="str">
            <v>gl.</v>
          </cell>
        </row>
        <row r="141">
          <cell r="A141">
            <v>23</v>
          </cell>
          <cell r="B141" t="str">
            <v>INSTALACION DE AIRE ACONDICIONADO</v>
          </cell>
          <cell r="C141" t="str">
            <v>gl.</v>
          </cell>
        </row>
        <row r="142">
          <cell r="A142">
            <v>22</v>
          </cell>
          <cell r="B142" t="str">
            <v>INSTALACION ELECTRICA</v>
          </cell>
          <cell r="C142" t="str">
            <v>gl.</v>
          </cell>
        </row>
        <row r="143">
          <cell r="A143" t="str">
            <v>TOTAL 1</v>
          </cell>
          <cell r="B143" t="str">
            <v>INSTALACION DE AIRE ACONDICIONADO</v>
          </cell>
          <cell r="C143" t="str">
            <v>gl.</v>
          </cell>
        </row>
        <row r="144">
          <cell r="A144" t="str">
            <v xml:space="preserve">GASTOS GENERALES </v>
          </cell>
        </row>
        <row r="145">
          <cell r="A145" t="str">
            <v xml:space="preserve">BENEFICIOS </v>
          </cell>
        </row>
        <row r="146">
          <cell r="A146" t="str">
            <v>TOTAL2</v>
          </cell>
        </row>
        <row r="147">
          <cell r="A147" t="str">
            <v xml:space="preserve">IVA </v>
          </cell>
        </row>
        <row r="148">
          <cell r="A148" t="str">
            <v>TOTAL2</v>
          </cell>
        </row>
        <row r="149">
          <cell r="A149" t="str">
            <v>TOTAL</v>
          </cell>
        </row>
        <row r="151">
          <cell r="A151" t="str">
            <v>TOTAL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1"/>
  <sheetViews>
    <sheetView topLeftCell="A7" zoomScale="115" zoomScaleNormal="115" workbookViewId="0">
      <selection activeCell="B22" sqref="B22"/>
    </sheetView>
  </sheetViews>
  <sheetFormatPr baseColWidth="10" defaultRowHeight="12.75" x14ac:dyDescent="0.2"/>
  <cols>
    <col min="1" max="1" width="5.7109375" customWidth="1"/>
    <col min="2" max="2" width="33.85546875" bestFit="1" customWidth="1"/>
    <col min="3" max="3" width="15.7109375" customWidth="1"/>
    <col min="4" max="4" width="6.7109375" customWidth="1"/>
    <col min="5" max="5" width="3.7109375" customWidth="1"/>
    <col min="6" max="8" width="12.7109375" customWidth="1"/>
    <col min="9" max="9" width="13" bestFit="1" customWidth="1"/>
    <col min="10" max="11" width="13.85546875" bestFit="1" customWidth="1"/>
  </cols>
  <sheetData>
    <row r="1" spans="1:11" ht="15.75" x14ac:dyDescent="0.2">
      <c r="A1" s="123"/>
      <c r="B1" s="235" t="s">
        <v>110</v>
      </c>
      <c r="C1" s="235"/>
      <c r="D1" s="235"/>
      <c r="E1" s="235"/>
      <c r="F1" s="235"/>
      <c r="G1" s="235"/>
      <c r="H1" s="235"/>
      <c r="I1" s="235"/>
      <c r="J1" s="235"/>
      <c r="K1" s="236"/>
    </row>
    <row r="2" spans="1:11" x14ac:dyDescent="0.2">
      <c r="A2" s="117"/>
      <c r="B2" s="118" t="s">
        <v>45</v>
      </c>
      <c r="C2" s="118"/>
      <c r="D2" s="118"/>
      <c r="E2" s="118"/>
      <c r="F2" s="118"/>
      <c r="G2" s="118"/>
      <c r="H2" s="118"/>
      <c r="I2" s="118"/>
      <c r="J2" s="118"/>
      <c r="K2" s="119"/>
    </row>
    <row r="3" spans="1:11" x14ac:dyDescent="0.2">
      <c r="A3" s="117"/>
      <c r="B3" s="118" t="s">
        <v>46</v>
      </c>
      <c r="C3" s="118"/>
      <c r="D3" s="118"/>
      <c r="E3" s="118"/>
      <c r="F3" s="118"/>
      <c r="G3" s="118"/>
      <c r="H3" s="118"/>
      <c r="I3" s="118"/>
      <c r="J3" s="118"/>
      <c r="K3" s="119"/>
    </row>
    <row r="4" spans="1:11" ht="13.5" thickBot="1" x14ac:dyDescent="0.25">
      <c r="A4" s="120"/>
      <c r="B4" s="121" t="s">
        <v>47</v>
      </c>
      <c r="C4" s="121"/>
      <c r="D4" s="121"/>
      <c r="E4" s="121"/>
      <c r="F4" s="121"/>
      <c r="G4" s="121"/>
      <c r="H4" s="121"/>
      <c r="I4" s="121"/>
      <c r="J4" s="121"/>
      <c r="K4" s="122"/>
    </row>
    <row r="5" spans="1:11" ht="13.5" thickBot="1" x14ac:dyDescent="0.25"/>
    <row r="6" spans="1:11" ht="24.95" customHeight="1" thickBot="1" x14ac:dyDescent="0.25">
      <c r="A6" s="232"/>
      <c r="B6" s="233"/>
      <c r="C6" s="233"/>
      <c r="D6" s="233"/>
      <c r="E6" s="233"/>
      <c r="F6" s="233"/>
      <c r="G6" s="233"/>
      <c r="H6" s="233"/>
      <c r="I6" s="233"/>
      <c r="J6" s="233"/>
      <c r="K6" s="234"/>
    </row>
    <row r="7" spans="1:11" ht="13.5" thickBot="1" x14ac:dyDescent="0.25">
      <c r="I7" s="47"/>
    </row>
    <row r="8" spans="1:11" s="52" customFormat="1" ht="24.95" customHeight="1" x14ac:dyDescent="0.2">
      <c r="A8" s="95" t="s">
        <v>16</v>
      </c>
      <c r="B8" s="96" t="s">
        <v>17</v>
      </c>
      <c r="C8" s="96" t="s">
        <v>18</v>
      </c>
      <c r="D8" s="97" t="s">
        <v>39</v>
      </c>
      <c r="E8" s="48"/>
      <c r="F8" s="95" t="s">
        <v>33</v>
      </c>
      <c r="G8" s="96" t="s">
        <v>34</v>
      </c>
      <c r="H8" s="96" t="s">
        <v>35</v>
      </c>
      <c r="I8" s="96" t="s">
        <v>36</v>
      </c>
      <c r="J8" s="96" t="s">
        <v>37</v>
      </c>
      <c r="K8" s="105" t="s">
        <v>38</v>
      </c>
    </row>
    <row r="9" spans="1:11" s="52" customFormat="1" ht="12.75" customHeight="1" x14ac:dyDescent="0.2">
      <c r="A9" s="98">
        <v>1</v>
      </c>
      <c r="B9" s="76" t="s">
        <v>50</v>
      </c>
      <c r="C9" s="65"/>
      <c r="D9" s="99"/>
      <c r="E9" s="48"/>
      <c r="F9" s="106">
        <f>+D9</f>
        <v>0</v>
      </c>
      <c r="G9" s="77"/>
      <c r="H9" s="77"/>
      <c r="I9" s="77"/>
      <c r="J9" s="77"/>
      <c r="K9" s="107"/>
    </row>
    <row r="10" spans="1:11" ht="12.75" customHeight="1" x14ac:dyDescent="0.2">
      <c r="A10" s="98">
        <v>2</v>
      </c>
      <c r="B10" s="76" t="s">
        <v>53</v>
      </c>
      <c r="C10" s="65"/>
      <c r="D10" s="99"/>
      <c r="F10" s="106">
        <f>+D10*0.5</f>
        <v>0</v>
      </c>
      <c r="G10" s="58">
        <f>+F10</f>
        <v>0</v>
      </c>
      <c r="H10" s="50"/>
      <c r="I10" s="50"/>
      <c r="J10" s="50"/>
      <c r="K10" s="108"/>
    </row>
    <row r="11" spans="1:11" ht="36" x14ac:dyDescent="0.2">
      <c r="A11" s="98">
        <v>3</v>
      </c>
      <c r="B11" s="54" t="s">
        <v>30</v>
      </c>
      <c r="C11" s="65"/>
      <c r="D11" s="99"/>
      <c r="F11" s="109"/>
      <c r="G11" s="58">
        <f>+D11*0.3</f>
        <v>0</v>
      </c>
      <c r="H11" s="58">
        <f>+D11*0.6</f>
        <v>0</v>
      </c>
      <c r="I11" s="58">
        <f>+D11*0.1</f>
        <v>0</v>
      </c>
      <c r="J11" s="50"/>
      <c r="K11" s="108"/>
    </row>
    <row r="12" spans="1:11" ht="24" x14ac:dyDescent="0.2">
      <c r="A12" s="98">
        <v>4</v>
      </c>
      <c r="B12" s="76" t="s">
        <v>51</v>
      </c>
      <c r="C12" s="65"/>
      <c r="D12" s="99"/>
      <c r="F12" s="109"/>
      <c r="G12" s="62"/>
      <c r="H12" s="62"/>
      <c r="I12" s="62"/>
      <c r="J12" s="58">
        <f>+D12</f>
        <v>0</v>
      </c>
      <c r="K12" s="108"/>
    </row>
    <row r="13" spans="1:11" ht="36" x14ac:dyDescent="0.2">
      <c r="A13" s="98">
        <v>5</v>
      </c>
      <c r="B13" s="54" t="s">
        <v>31</v>
      </c>
      <c r="C13" s="65"/>
      <c r="D13" s="99"/>
      <c r="F13" s="110"/>
      <c r="G13" s="62"/>
      <c r="H13" s="62"/>
      <c r="I13" s="58">
        <f>+D13*0.3</f>
        <v>0</v>
      </c>
      <c r="J13" s="58">
        <f>+D13*0.4</f>
        <v>0</v>
      </c>
      <c r="K13" s="111">
        <f>+D13*0.3</f>
        <v>0</v>
      </c>
    </row>
    <row r="14" spans="1:11" ht="13.5" thickBot="1" x14ac:dyDescent="0.25">
      <c r="A14" s="100">
        <v>6</v>
      </c>
      <c r="B14" s="89" t="s">
        <v>52</v>
      </c>
      <c r="C14" s="93"/>
      <c r="D14" s="101"/>
      <c r="E14" s="47"/>
      <c r="F14" s="112"/>
      <c r="G14" s="113"/>
      <c r="H14" s="114">
        <f>+D14</f>
        <v>0</v>
      </c>
      <c r="I14" s="115"/>
      <c r="J14" s="115"/>
      <c r="K14" s="116"/>
    </row>
    <row r="15" spans="1:11" x14ac:dyDescent="0.2">
      <c r="A15" s="94"/>
      <c r="B15" s="90"/>
      <c r="C15" s="91"/>
      <c r="D15" s="92"/>
      <c r="E15" s="47"/>
      <c r="F15" s="102"/>
      <c r="G15" s="103"/>
      <c r="H15" s="103"/>
      <c r="I15" s="104"/>
      <c r="J15" s="103"/>
      <c r="K15" s="103"/>
    </row>
    <row r="16" spans="1:11" x14ac:dyDescent="0.2">
      <c r="A16" s="64" t="s">
        <v>19</v>
      </c>
      <c r="B16" s="66"/>
      <c r="C16" s="67"/>
      <c r="D16" s="68"/>
      <c r="F16" s="50"/>
      <c r="G16" s="50"/>
      <c r="H16" s="50"/>
      <c r="I16" s="51"/>
      <c r="J16" s="55"/>
      <c r="K16" s="55"/>
    </row>
    <row r="17" spans="1:11" x14ac:dyDescent="0.2">
      <c r="A17" s="64"/>
      <c r="B17" s="69" t="s">
        <v>25</v>
      </c>
      <c r="C17" s="83"/>
      <c r="D17" s="68"/>
      <c r="F17" s="53"/>
      <c r="G17" s="50"/>
      <c r="H17" s="50"/>
      <c r="I17" s="51"/>
      <c r="J17" s="51"/>
      <c r="K17" s="51"/>
    </row>
    <row r="18" spans="1:11" x14ac:dyDescent="0.2">
      <c r="A18" s="64"/>
      <c r="B18" s="64" t="s">
        <v>20</v>
      </c>
      <c r="C18" s="82"/>
      <c r="D18" s="68"/>
      <c r="F18" s="50"/>
      <c r="G18" s="50"/>
      <c r="H18" s="50"/>
      <c r="I18" s="51"/>
      <c r="J18" s="51"/>
      <c r="K18" s="51"/>
    </row>
    <row r="19" spans="1:11" x14ac:dyDescent="0.2">
      <c r="A19" s="64"/>
      <c r="B19" s="66" t="s">
        <v>21</v>
      </c>
      <c r="C19" s="67"/>
      <c r="D19" s="68"/>
      <c r="F19" s="50"/>
      <c r="G19" s="50"/>
      <c r="H19" s="50"/>
      <c r="I19" s="51"/>
      <c r="J19" s="51"/>
      <c r="K19" s="51"/>
    </row>
    <row r="20" spans="1:11" x14ac:dyDescent="0.2">
      <c r="A20" s="64"/>
      <c r="B20" s="66" t="s">
        <v>22</v>
      </c>
      <c r="C20" s="67"/>
      <c r="D20" s="68"/>
      <c r="F20" s="50"/>
      <c r="G20" s="50"/>
      <c r="H20" s="50"/>
      <c r="I20" s="50"/>
      <c r="J20" s="50"/>
      <c r="K20" s="50"/>
    </row>
    <row r="21" spans="1:11" x14ac:dyDescent="0.2">
      <c r="A21" s="64"/>
      <c r="B21" s="66" t="s">
        <v>24</v>
      </c>
      <c r="C21" s="81"/>
      <c r="D21" s="68"/>
      <c r="F21" s="50"/>
      <c r="G21" s="50"/>
      <c r="H21" s="50"/>
      <c r="I21" s="50"/>
      <c r="J21" s="51"/>
      <c r="K21" s="51"/>
    </row>
    <row r="22" spans="1:11" x14ac:dyDescent="0.2">
      <c r="A22" s="64"/>
      <c r="B22" s="66" t="s">
        <v>23</v>
      </c>
      <c r="C22" s="67"/>
      <c r="D22" s="68"/>
      <c r="F22" s="46"/>
      <c r="G22" s="46"/>
      <c r="H22" s="46"/>
      <c r="I22" s="46"/>
      <c r="J22" s="46"/>
      <c r="K22" s="46"/>
    </row>
    <row r="23" spans="1:11" x14ac:dyDescent="0.2">
      <c r="A23" s="64"/>
      <c r="B23" s="70" t="s">
        <v>8</v>
      </c>
      <c r="C23" s="83"/>
      <c r="D23" s="68"/>
      <c r="F23" s="46"/>
      <c r="G23" s="46"/>
      <c r="H23" s="46"/>
      <c r="I23" s="46"/>
      <c r="J23" s="46"/>
      <c r="K23" s="46"/>
    </row>
    <row r="24" spans="1:11" x14ac:dyDescent="0.2">
      <c r="A24" s="71"/>
      <c r="B24" s="72"/>
      <c r="C24" s="73"/>
      <c r="D24" s="74"/>
    </row>
    <row r="25" spans="1:11" x14ac:dyDescent="0.2">
      <c r="A25" s="237" t="s">
        <v>57</v>
      </c>
      <c r="B25" s="238"/>
      <c r="C25" s="238"/>
      <c r="D25" s="239"/>
      <c r="F25" s="56">
        <f>SUM(F9:F14)</f>
        <v>0</v>
      </c>
      <c r="G25" s="56">
        <f>SUM(G10:G14)</f>
        <v>0</v>
      </c>
      <c r="H25" s="56">
        <f>SUM(H10:H14)</f>
        <v>0</v>
      </c>
      <c r="I25" s="56">
        <f>SUM(I10:I14)</f>
        <v>0</v>
      </c>
      <c r="J25" s="56">
        <f>SUM(J10:J14)</f>
        <v>0</v>
      </c>
      <c r="K25" s="56">
        <f>SUM(K10:K14)</f>
        <v>0</v>
      </c>
    </row>
    <row r="26" spans="1:11" x14ac:dyDescent="0.2">
      <c r="A26" s="237" t="s">
        <v>44</v>
      </c>
      <c r="B26" s="238"/>
      <c r="C26" s="238"/>
      <c r="D26" s="239"/>
      <c r="F26" s="56">
        <f>F25</f>
        <v>0</v>
      </c>
      <c r="G26" s="56">
        <f t="shared" ref="G26:K26" si="0">SUM(F26+G25)</f>
        <v>0</v>
      </c>
      <c r="H26" s="56">
        <f t="shared" si="0"/>
        <v>0</v>
      </c>
      <c r="I26" s="56">
        <f t="shared" si="0"/>
        <v>0</v>
      </c>
      <c r="J26" s="56">
        <f t="shared" si="0"/>
        <v>0</v>
      </c>
      <c r="K26" s="56">
        <f t="shared" si="0"/>
        <v>0</v>
      </c>
    </row>
    <row r="27" spans="1:11" x14ac:dyDescent="0.2">
      <c r="A27" s="237" t="s">
        <v>26</v>
      </c>
      <c r="B27" s="238"/>
      <c r="C27" s="238"/>
      <c r="D27" s="239"/>
      <c r="F27" s="56"/>
      <c r="G27" s="56"/>
      <c r="H27" s="56"/>
      <c r="I27" s="56"/>
      <c r="J27" s="56"/>
      <c r="K27" s="56"/>
    </row>
    <row r="28" spans="1:11" x14ac:dyDescent="0.2">
      <c r="A28" s="75"/>
      <c r="B28" s="75"/>
      <c r="C28" s="75"/>
      <c r="D28" s="75"/>
      <c r="E28" s="47"/>
      <c r="F28" s="57"/>
      <c r="G28" s="57"/>
      <c r="H28" s="57"/>
      <c r="I28" s="57"/>
      <c r="J28" s="57"/>
      <c r="K28" s="57"/>
    </row>
    <row r="29" spans="1:11" x14ac:dyDescent="0.2">
      <c r="A29" s="240" t="s">
        <v>54</v>
      </c>
      <c r="B29" s="241"/>
      <c r="C29" s="241"/>
      <c r="D29" s="242"/>
      <c r="F29" s="63">
        <f>+(F25*C23)</f>
        <v>0</v>
      </c>
      <c r="G29" s="63">
        <f>+(G25*C23)</f>
        <v>0</v>
      </c>
      <c r="H29" s="63">
        <f>+(H25*C23)</f>
        <v>0</v>
      </c>
      <c r="I29" s="63">
        <f>+(I25*C23)</f>
        <v>0</v>
      </c>
      <c r="J29" s="63">
        <f>+(J25*C23)</f>
        <v>0</v>
      </c>
      <c r="K29" s="63">
        <f>+(K25*C23)</f>
        <v>0</v>
      </c>
    </row>
    <row r="30" spans="1:11" x14ac:dyDescent="0.2">
      <c r="A30" s="226" t="s">
        <v>55</v>
      </c>
      <c r="B30" s="227"/>
      <c r="C30" s="227"/>
      <c r="D30" s="228"/>
      <c r="F30" s="63">
        <f>+(F26*C23)</f>
        <v>0</v>
      </c>
      <c r="G30" s="63">
        <f>+(G26*C23)</f>
        <v>0</v>
      </c>
      <c r="H30" s="63">
        <f>+(H26*C23)</f>
        <v>0</v>
      </c>
      <c r="I30" s="63">
        <f>+(I26*C23)</f>
        <v>0</v>
      </c>
      <c r="J30" s="63">
        <f>+(J26*C23)</f>
        <v>0</v>
      </c>
      <c r="K30" s="63">
        <f>+(K26*C23)</f>
        <v>0</v>
      </c>
    </row>
    <row r="31" spans="1:11" x14ac:dyDescent="0.2">
      <c r="A31" s="229" t="s">
        <v>56</v>
      </c>
      <c r="B31" s="230"/>
      <c r="C31" s="230"/>
      <c r="D31" s="231"/>
      <c r="F31" s="63"/>
      <c r="G31" s="63"/>
      <c r="H31" s="63"/>
      <c r="I31" s="63"/>
      <c r="J31" s="63"/>
      <c r="K31" s="63"/>
    </row>
  </sheetData>
  <mergeCells count="8">
    <mergeCell ref="A30:D30"/>
    <mergeCell ref="A31:D31"/>
    <mergeCell ref="A6:K6"/>
    <mergeCell ref="B1:K1"/>
    <mergeCell ref="A25:D25"/>
    <mergeCell ref="A26:D26"/>
    <mergeCell ref="A27:D27"/>
    <mergeCell ref="A29:D29"/>
  </mergeCells>
  <pageMargins left="0.97" right="0.23622047244094491" top="1.22" bottom="0.74803149606299213" header="0.31496062992125984" footer="0.31496062992125984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8:Q119"/>
  <sheetViews>
    <sheetView tabSelected="1" topLeftCell="D10" zoomScale="115" zoomScaleNormal="115" workbookViewId="0">
      <selection activeCell="C108" sqref="C108"/>
    </sheetView>
  </sheetViews>
  <sheetFormatPr baseColWidth="10" defaultRowHeight="12.75" x14ac:dyDescent="0.2"/>
  <cols>
    <col min="1" max="1" width="3.7109375" style="59" customWidth="1"/>
    <col min="2" max="2" width="4.5703125" style="59" customWidth="1"/>
    <col min="3" max="3" width="67.7109375" style="59" customWidth="1"/>
    <col min="4" max="4" width="4" style="59" bestFit="1" customWidth="1"/>
    <col min="5" max="5" width="10.5703125" style="59" customWidth="1"/>
    <col min="6" max="6" width="27.5703125" style="59" customWidth="1"/>
    <col min="7" max="7" width="19.5703125" style="59" customWidth="1"/>
    <col min="8" max="8" width="12.7109375" style="59" customWidth="1"/>
    <col min="9" max="9" width="22" style="59" customWidth="1"/>
    <col min="10" max="10" width="12.28515625" style="59" bestFit="1" customWidth="1"/>
    <col min="11" max="12" width="19" style="59" customWidth="1"/>
    <col min="13" max="13" width="1.85546875" style="59" customWidth="1"/>
    <col min="14" max="14" width="13.7109375" style="59" customWidth="1"/>
    <col min="15" max="15" width="22.42578125" style="59" customWidth="1"/>
    <col min="16" max="16" width="11.85546875" style="59" customWidth="1"/>
    <col min="17" max="17" width="15.42578125" style="59" bestFit="1" customWidth="1"/>
    <col min="18" max="16384" width="11.42578125" style="59"/>
  </cols>
  <sheetData>
    <row r="8" spans="1:16" ht="13.5" thickBot="1" x14ac:dyDescent="0.25"/>
    <row r="9" spans="1:16" ht="24" customHeight="1" x14ac:dyDescent="0.2">
      <c r="B9" s="243" t="s">
        <v>85</v>
      </c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6"/>
    </row>
    <row r="10" spans="1:16" x14ac:dyDescent="0.2">
      <c r="B10" s="244" t="s">
        <v>45</v>
      </c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6"/>
    </row>
    <row r="11" spans="1:16" x14ac:dyDescent="0.2">
      <c r="B11" s="244" t="s">
        <v>46</v>
      </c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6"/>
    </row>
    <row r="12" spans="1:16" ht="13.5" thickBot="1" x14ac:dyDescent="0.25">
      <c r="B12" s="247" t="s">
        <v>47</v>
      </c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9"/>
    </row>
    <row r="13" spans="1:16" ht="13.5" thickBot="1" x14ac:dyDescent="0.25">
      <c r="A13" s="250"/>
      <c r="B13" s="250"/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</row>
    <row r="14" spans="1:16" ht="15" customHeight="1" thickBot="1" x14ac:dyDescent="0.25">
      <c r="B14" s="257" t="s">
        <v>48</v>
      </c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9"/>
    </row>
    <row r="15" spans="1:16" ht="13.5" thickBot="1" x14ac:dyDescent="0.25">
      <c r="B15" s="260" t="s">
        <v>107</v>
      </c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</row>
    <row r="16" spans="1:16" ht="21" customHeight="1" x14ac:dyDescent="0.2">
      <c r="B16" s="261" t="s">
        <v>0</v>
      </c>
      <c r="C16" s="263" t="s">
        <v>14</v>
      </c>
      <c r="D16" s="253" t="s">
        <v>1</v>
      </c>
      <c r="E16" s="265" t="s">
        <v>15</v>
      </c>
      <c r="F16" s="267" t="s">
        <v>9</v>
      </c>
      <c r="G16" s="267"/>
      <c r="H16" s="267" t="s">
        <v>10</v>
      </c>
      <c r="I16" s="267"/>
      <c r="J16" s="267" t="s">
        <v>27</v>
      </c>
      <c r="K16" s="267"/>
      <c r="L16" s="268" t="s">
        <v>28</v>
      </c>
      <c r="M16" s="145" t="s">
        <v>29</v>
      </c>
      <c r="N16" s="251" t="s">
        <v>5</v>
      </c>
      <c r="O16" s="253" t="s">
        <v>6</v>
      </c>
      <c r="P16" s="255" t="s">
        <v>2</v>
      </c>
    </row>
    <row r="17" spans="2:16" ht="18" customHeight="1" thickBot="1" x14ac:dyDescent="0.25">
      <c r="B17" s="262"/>
      <c r="C17" s="264"/>
      <c r="D17" s="254"/>
      <c r="E17" s="266"/>
      <c r="F17" s="144" t="s">
        <v>11</v>
      </c>
      <c r="G17" s="35" t="s">
        <v>12</v>
      </c>
      <c r="H17" s="144" t="s">
        <v>13</v>
      </c>
      <c r="I17" s="144" t="s">
        <v>12</v>
      </c>
      <c r="J17" s="144" t="s">
        <v>13</v>
      </c>
      <c r="K17" s="144" t="s">
        <v>12</v>
      </c>
      <c r="L17" s="269"/>
      <c r="M17" s="144" t="s">
        <v>13</v>
      </c>
      <c r="N17" s="252"/>
      <c r="O17" s="254"/>
      <c r="P17" s="256"/>
    </row>
    <row r="18" spans="2:16" ht="20.100000000000001" customHeight="1" x14ac:dyDescent="0.2">
      <c r="B18" s="30">
        <v>1</v>
      </c>
      <c r="C18" s="31" t="s">
        <v>49</v>
      </c>
      <c r="D18" s="32"/>
      <c r="E18" s="33"/>
      <c r="F18" s="28"/>
      <c r="G18" s="49"/>
      <c r="H18" s="29"/>
      <c r="I18" s="29"/>
      <c r="J18" s="29"/>
      <c r="K18" s="29"/>
      <c r="L18" s="29"/>
      <c r="M18" s="29"/>
      <c r="N18" s="29"/>
      <c r="O18" s="28"/>
      <c r="P18" s="34"/>
    </row>
    <row r="19" spans="2:16" ht="24.95" customHeight="1" x14ac:dyDescent="0.2">
      <c r="B19" s="87" t="s">
        <v>4</v>
      </c>
      <c r="C19" s="76" t="s">
        <v>50</v>
      </c>
      <c r="D19" s="1" t="s">
        <v>1</v>
      </c>
      <c r="E19" s="60">
        <v>1</v>
      </c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6"/>
    </row>
    <row r="20" spans="2:16" ht="20.100000000000001" customHeight="1" x14ac:dyDescent="0.2">
      <c r="B20" s="124">
        <v>2</v>
      </c>
      <c r="C20" s="125" t="s">
        <v>61</v>
      </c>
      <c r="D20" s="126"/>
      <c r="E20" s="127"/>
      <c r="F20" s="138"/>
      <c r="G20" s="137"/>
      <c r="H20" s="138"/>
      <c r="I20" s="137"/>
      <c r="J20" s="138"/>
      <c r="K20" s="137"/>
      <c r="L20" s="137"/>
      <c r="M20" s="137"/>
      <c r="N20" s="137"/>
      <c r="O20" s="139"/>
      <c r="P20" s="34"/>
    </row>
    <row r="21" spans="2:16" ht="20.100000000000001" customHeight="1" x14ac:dyDescent="0.2">
      <c r="B21" s="128"/>
      <c r="C21" s="132" t="s">
        <v>62</v>
      </c>
      <c r="D21" s="133" t="s">
        <v>43</v>
      </c>
      <c r="E21" s="131">
        <v>12</v>
      </c>
      <c r="F21" s="140"/>
      <c r="G21" s="140"/>
      <c r="H21" s="140"/>
      <c r="I21" s="140"/>
      <c r="J21" s="140"/>
      <c r="K21" s="140"/>
      <c r="L21" s="140"/>
      <c r="M21" s="140"/>
      <c r="N21" s="140"/>
      <c r="O21" s="141"/>
      <c r="P21" s="140"/>
    </row>
    <row r="22" spans="2:16" ht="20.100000000000001" customHeight="1" x14ac:dyDescent="0.2">
      <c r="B22" s="128"/>
      <c r="C22" s="132" t="s">
        <v>63</v>
      </c>
      <c r="D22" s="133" t="s">
        <v>43</v>
      </c>
      <c r="E22" s="131">
        <v>4.7</v>
      </c>
      <c r="F22" s="140"/>
      <c r="G22" s="140"/>
      <c r="H22" s="142"/>
      <c r="I22" s="140"/>
      <c r="J22" s="175"/>
      <c r="K22" s="140"/>
      <c r="L22" s="140"/>
      <c r="M22" s="140"/>
      <c r="N22" s="140"/>
      <c r="O22" s="141"/>
      <c r="P22" s="140"/>
    </row>
    <row r="23" spans="2:16" ht="20.100000000000001" customHeight="1" x14ac:dyDescent="0.2">
      <c r="B23" s="128"/>
      <c r="C23" s="132" t="s">
        <v>64</v>
      </c>
      <c r="D23" s="133" t="s">
        <v>43</v>
      </c>
      <c r="E23" s="131">
        <v>1.92</v>
      </c>
      <c r="F23" s="140"/>
      <c r="G23" s="140"/>
      <c r="H23" s="140"/>
      <c r="I23" s="140"/>
      <c r="J23" s="140"/>
      <c r="K23" s="140"/>
      <c r="L23" s="140"/>
      <c r="M23" s="140"/>
      <c r="N23" s="140"/>
      <c r="O23" s="141"/>
      <c r="P23" s="140"/>
    </row>
    <row r="24" spans="2:16" ht="20.100000000000001" customHeight="1" x14ac:dyDescent="0.2">
      <c r="B24" s="128"/>
      <c r="C24" s="132" t="s">
        <v>65</v>
      </c>
      <c r="D24" s="133" t="s">
        <v>43</v>
      </c>
      <c r="E24" s="131">
        <v>7.2</v>
      </c>
      <c r="F24" s="140"/>
      <c r="G24" s="140"/>
      <c r="H24" s="140"/>
      <c r="I24" s="140"/>
      <c r="J24" s="140"/>
      <c r="K24" s="140"/>
      <c r="L24" s="140"/>
      <c r="M24" s="140"/>
      <c r="N24" s="140"/>
      <c r="O24" s="141"/>
      <c r="P24" s="140"/>
    </row>
    <row r="25" spans="2:16" ht="20.100000000000001" customHeight="1" x14ac:dyDescent="0.2">
      <c r="B25" s="128"/>
      <c r="C25" s="132" t="s">
        <v>66</v>
      </c>
      <c r="D25" s="133" t="s">
        <v>42</v>
      </c>
      <c r="E25" s="131">
        <v>48.7</v>
      </c>
      <c r="F25" s="140"/>
      <c r="G25" s="140"/>
      <c r="H25" s="140"/>
      <c r="I25" s="140"/>
      <c r="J25" s="140"/>
      <c r="K25" s="140"/>
      <c r="L25" s="140"/>
      <c r="M25" s="140"/>
      <c r="N25" s="140"/>
      <c r="O25" s="141"/>
      <c r="P25" s="140"/>
    </row>
    <row r="26" spans="2:16" ht="20.100000000000001" customHeight="1" x14ac:dyDescent="0.2">
      <c r="B26" s="128"/>
      <c r="C26" s="132" t="s">
        <v>67</v>
      </c>
      <c r="D26" s="133" t="s">
        <v>42</v>
      </c>
      <c r="E26" s="131">
        <f>11.8*3</f>
        <v>35.400000000000006</v>
      </c>
      <c r="F26" s="140"/>
      <c r="G26" s="140"/>
      <c r="H26" s="140"/>
      <c r="I26" s="140"/>
      <c r="J26" s="140"/>
      <c r="K26" s="140"/>
      <c r="L26" s="140"/>
      <c r="M26" s="140"/>
      <c r="N26" s="140"/>
      <c r="O26" s="141"/>
      <c r="P26" s="140"/>
    </row>
    <row r="27" spans="2:16" ht="20.100000000000001" customHeight="1" x14ac:dyDescent="0.2">
      <c r="B27" s="128"/>
      <c r="C27" s="132" t="s">
        <v>68</v>
      </c>
      <c r="D27" s="133" t="s">
        <v>42</v>
      </c>
      <c r="E27" s="131">
        <v>73.16</v>
      </c>
      <c r="F27" s="140"/>
      <c r="G27" s="140"/>
      <c r="H27" s="140"/>
      <c r="I27" s="140"/>
      <c r="J27" s="140"/>
      <c r="K27" s="140"/>
      <c r="L27" s="140"/>
      <c r="M27" s="140"/>
      <c r="N27" s="140"/>
      <c r="O27" s="141"/>
      <c r="P27" s="140"/>
    </row>
    <row r="28" spans="2:16" ht="20.100000000000001" customHeight="1" x14ac:dyDescent="0.2">
      <c r="B28" s="128"/>
      <c r="C28" s="132" t="s">
        <v>69</v>
      </c>
      <c r="D28" s="133" t="s">
        <v>42</v>
      </c>
      <c r="E28" s="131">
        <v>36</v>
      </c>
      <c r="F28" s="140"/>
      <c r="G28" s="140"/>
      <c r="H28" s="140"/>
      <c r="I28" s="140"/>
      <c r="J28" s="140"/>
      <c r="K28" s="140"/>
      <c r="L28" s="140"/>
      <c r="M28" s="140"/>
      <c r="N28" s="140"/>
      <c r="O28" s="141"/>
      <c r="P28" s="140"/>
    </row>
    <row r="29" spans="2:16" ht="20.100000000000001" customHeight="1" x14ac:dyDescent="0.2">
      <c r="B29" s="128"/>
      <c r="C29" s="132" t="s">
        <v>70</v>
      </c>
      <c r="D29" s="133" t="s">
        <v>42</v>
      </c>
      <c r="E29" s="131">
        <f>(E25+E26)*2</f>
        <v>168.20000000000002</v>
      </c>
      <c r="F29" s="140"/>
      <c r="G29" s="140"/>
      <c r="H29" s="140"/>
      <c r="I29" s="140"/>
      <c r="J29" s="140"/>
      <c r="K29" s="140"/>
      <c r="L29" s="140"/>
      <c r="M29" s="140"/>
      <c r="N29" s="140"/>
      <c r="O29" s="141"/>
      <c r="P29" s="140"/>
    </row>
    <row r="30" spans="2:16" ht="20.100000000000001" customHeight="1" x14ac:dyDescent="0.2">
      <c r="B30" s="128"/>
      <c r="C30" s="132" t="s">
        <v>71</v>
      </c>
      <c r="D30" s="133" t="s">
        <v>42</v>
      </c>
      <c r="E30" s="131">
        <v>98</v>
      </c>
      <c r="F30" s="140"/>
      <c r="G30" s="140"/>
      <c r="H30" s="140"/>
      <c r="I30" s="140"/>
      <c r="J30" s="140"/>
      <c r="K30" s="140"/>
      <c r="L30" s="140"/>
      <c r="M30" s="140"/>
      <c r="N30" s="140"/>
      <c r="O30" s="141"/>
      <c r="P30" s="140"/>
    </row>
    <row r="31" spans="2:16" ht="20.100000000000001" customHeight="1" x14ac:dyDescent="0.2">
      <c r="B31" s="128"/>
      <c r="C31" s="132" t="s">
        <v>72</v>
      </c>
      <c r="D31" s="133" t="s">
        <v>42</v>
      </c>
      <c r="E31" s="131">
        <v>73.16</v>
      </c>
      <c r="F31" s="140"/>
      <c r="G31" s="140"/>
      <c r="H31" s="140"/>
      <c r="I31" s="140"/>
      <c r="J31" s="140"/>
      <c r="K31" s="140"/>
      <c r="L31" s="140"/>
      <c r="M31" s="140"/>
      <c r="N31" s="140"/>
      <c r="O31" s="141"/>
      <c r="P31" s="140"/>
    </row>
    <row r="32" spans="2:16" ht="20.100000000000001" customHeight="1" x14ac:dyDescent="0.2">
      <c r="B32" s="128"/>
      <c r="C32" s="132" t="s">
        <v>73</v>
      </c>
      <c r="D32" s="133" t="s">
        <v>42</v>
      </c>
      <c r="E32" s="131">
        <f>E27</f>
        <v>73.16</v>
      </c>
      <c r="F32" s="140"/>
      <c r="G32" s="140"/>
      <c r="H32" s="140"/>
      <c r="I32" s="140"/>
      <c r="J32" s="140"/>
      <c r="K32" s="140"/>
      <c r="L32" s="140"/>
      <c r="M32" s="140"/>
      <c r="N32" s="140"/>
      <c r="O32" s="141"/>
      <c r="P32" s="140"/>
    </row>
    <row r="33" spans="1:16" ht="20.100000000000001" customHeight="1" x14ac:dyDescent="0.2">
      <c r="B33" s="128"/>
      <c r="C33" s="132" t="s">
        <v>75</v>
      </c>
      <c r="D33" s="133" t="s">
        <v>74</v>
      </c>
      <c r="E33" s="131">
        <v>1</v>
      </c>
      <c r="F33" s="140"/>
      <c r="G33" s="140"/>
      <c r="H33" s="140"/>
      <c r="I33" s="140"/>
      <c r="J33" s="140"/>
      <c r="K33" s="140"/>
      <c r="L33" s="140"/>
      <c r="M33" s="140"/>
      <c r="N33" s="140"/>
      <c r="O33" s="141"/>
      <c r="P33" s="140"/>
    </row>
    <row r="34" spans="1:16" ht="20.100000000000001" customHeight="1" x14ac:dyDescent="0.2">
      <c r="B34" s="128"/>
      <c r="C34" s="132" t="s">
        <v>76</v>
      </c>
      <c r="D34" s="133" t="s">
        <v>74</v>
      </c>
      <c r="E34" s="131">
        <v>1</v>
      </c>
      <c r="F34" s="140"/>
      <c r="G34" s="140"/>
      <c r="H34" s="140"/>
      <c r="I34" s="140"/>
      <c r="J34" s="140"/>
      <c r="K34" s="140"/>
      <c r="L34" s="140"/>
      <c r="M34" s="140"/>
      <c r="N34" s="140"/>
      <c r="O34" s="141"/>
      <c r="P34" s="140"/>
    </row>
    <row r="35" spans="1:16" ht="20.100000000000001" customHeight="1" x14ac:dyDescent="0.2">
      <c r="B35" s="128"/>
      <c r="C35" s="132" t="s">
        <v>77</v>
      </c>
      <c r="D35" s="133" t="s">
        <v>74</v>
      </c>
      <c r="E35" s="131">
        <v>1</v>
      </c>
      <c r="F35" s="140"/>
      <c r="G35" s="140"/>
      <c r="H35" s="140"/>
      <c r="I35" s="140"/>
      <c r="J35" s="140"/>
      <c r="K35" s="140"/>
      <c r="L35" s="140"/>
      <c r="M35" s="140"/>
      <c r="N35" s="140"/>
      <c r="O35" s="141"/>
      <c r="P35" s="140"/>
    </row>
    <row r="36" spans="1:16" ht="20.100000000000001" customHeight="1" x14ac:dyDescent="0.2">
      <c r="B36" s="128"/>
      <c r="C36" s="132" t="s">
        <v>78</v>
      </c>
      <c r="D36" s="133" t="s">
        <v>74</v>
      </c>
      <c r="E36" s="131">
        <v>1</v>
      </c>
      <c r="F36" s="140"/>
      <c r="G36" s="140"/>
      <c r="H36" s="140"/>
      <c r="I36" s="140"/>
      <c r="J36" s="140"/>
      <c r="K36" s="140"/>
      <c r="L36" s="140"/>
      <c r="M36" s="140"/>
      <c r="N36" s="140"/>
      <c r="O36" s="141"/>
      <c r="P36" s="140"/>
    </row>
    <row r="37" spans="1:16" ht="20.100000000000001" customHeight="1" x14ac:dyDescent="0.2">
      <c r="B37" s="128"/>
      <c r="C37" s="132" t="s">
        <v>79</v>
      </c>
      <c r="D37" s="133" t="s">
        <v>1</v>
      </c>
      <c r="E37" s="131">
        <v>9</v>
      </c>
      <c r="F37" s="140"/>
      <c r="G37" s="140"/>
      <c r="H37" s="140"/>
      <c r="I37" s="140"/>
      <c r="J37" s="140"/>
      <c r="K37" s="140"/>
      <c r="L37" s="140"/>
      <c r="M37" s="140"/>
      <c r="N37" s="140"/>
      <c r="O37" s="141"/>
      <c r="P37" s="140"/>
    </row>
    <row r="38" spans="1:16" ht="20.100000000000001" customHeight="1" x14ac:dyDescent="0.2">
      <c r="B38" s="128"/>
      <c r="C38" s="132" t="s">
        <v>80</v>
      </c>
      <c r="D38" s="133" t="s">
        <v>1</v>
      </c>
      <c r="E38" s="131">
        <v>4</v>
      </c>
      <c r="F38" s="140"/>
      <c r="G38" s="140"/>
      <c r="H38" s="140"/>
      <c r="I38" s="140"/>
      <c r="J38" s="140"/>
      <c r="K38" s="140"/>
      <c r="L38" s="140"/>
      <c r="M38" s="140"/>
      <c r="N38" s="140"/>
      <c r="O38" s="141"/>
      <c r="P38" s="140"/>
    </row>
    <row r="39" spans="1:16" ht="20.100000000000001" customHeight="1" x14ac:dyDescent="0.2">
      <c r="B39" s="128"/>
      <c r="C39" s="129"/>
      <c r="D39" s="130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4"/>
      <c r="P39" s="131"/>
    </row>
    <row r="40" spans="1:16" ht="20.100000000000001" customHeight="1" x14ac:dyDescent="0.2">
      <c r="B40" s="4">
        <v>3</v>
      </c>
      <c r="C40" s="3" t="s">
        <v>108</v>
      </c>
      <c r="D40" s="5"/>
      <c r="E40" s="61" t="s">
        <v>19</v>
      </c>
      <c r="F40" s="6"/>
      <c r="G40" s="49"/>
      <c r="H40" s="6"/>
      <c r="I40" s="6"/>
      <c r="J40" s="6"/>
      <c r="K40" s="49"/>
      <c r="L40" s="49"/>
      <c r="M40" s="49"/>
      <c r="N40" s="49"/>
      <c r="O40" s="7"/>
      <c r="P40" s="26"/>
    </row>
    <row r="41" spans="1:16" ht="24.95" customHeight="1" x14ac:dyDescent="0.2">
      <c r="B41" s="88" t="s">
        <v>3</v>
      </c>
      <c r="C41" s="132" t="s">
        <v>66</v>
      </c>
      <c r="D41" s="133" t="s">
        <v>42</v>
      </c>
      <c r="E41" s="131">
        <v>280</v>
      </c>
      <c r="F41" s="140"/>
      <c r="G41" s="140"/>
      <c r="H41" s="140"/>
      <c r="I41" s="140"/>
      <c r="J41" s="140"/>
      <c r="K41" s="140"/>
      <c r="L41" s="140"/>
      <c r="M41" s="140"/>
      <c r="N41" s="140"/>
      <c r="O41" s="141"/>
      <c r="P41" s="140"/>
    </row>
    <row r="42" spans="1:16" ht="24.95" customHeight="1" x14ac:dyDescent="0.2">
      <c r="B42" s="88"/>
      <c r="C42" s="132" t="s">
        <v>63</v>
      </c>
      <c r="D42" s="133" t="s">
        <v>43</v>
      </c>
      <c r="E42" s="131">
        <v>3.2</v>
      </c>
      <c r="F42" s="140"/>
      <c r="G42" s="140"/>
      <c r="H42" s="142"/>
      <c r="I42" s="140"/>
      <c r="J42" s="143"/>
      <c r="K42" s="140"/>
      <c r="L42" s="140"/>
      <c r="M42" s="140"/>
      <c r="N42" s="140"/>
      <c r="O42" s="141"/>
      <c r="P42" s="27"/>
    </row>
    <row r="43" spans="1:16" ht="24.95" customHeight="1" x14ac:dyDescent="0.2">
      <c r="B43" s="88"/>
      <c r="C43" s="132" t="s">
        <v>65</v>
      </c>
      <c r="D43" s="133" t="s">
        <v>43</v>
      </c>
      <c r="E43" s="131">
        <v>8.4</v>
      </c>
      <c r="F43" s="140"/>
      <c r="G43" s="140"/>
      <c r="H43" s="140"/>
      <c r="I43" s="140"/>
      <c r="J43" s="140"/>
      <c r="K43" s="140"/>
      <c r="L43" s="140"/>
      <c r="M43" s="140"/>
      <c r="N43" s="140"/>
      <c r="O43" s="141"/>
      <c r="P43" s="140"/>
    </row>
    <row r="44" spans="1:16" ht="24.95" customHeight="1" x14ac:dyDescent="0.2">
      <c r="B44" s="88"/>
      <c r="C44" s="132" t="s">
        <v>64</v>
      </c>
      <c r="D44" s="133" t="s">
        <v>43</v>
      </c>
      <c r="E44" s="131">
        <v>2.88</v>
      </c>
      <c r="F44" s="140"/>
      <c r="G44" s="140"/>
      <c r="H44" s="140"/>
      <c r="I44" s="140"/>
      <c r="J44" s="140"/>
      <c r="K44" s="140"/>
      <c r="L44" s="140"/>
      <c r="M44" s="140"/>
      <c r="N44" s="140"/>
      <c r="O44" s="141"/>
      <c r="P44" s="27"/>
    </row>
    <row r="45" spans="1:16" ht="24.95" customHeight="1" x14ac:dyDescent="0.2">
      <c r="B45" s="88"/>
      <c r="C45" s="132" t="s">
        <v>70</v>
      </c>
      <c r="D45" s="133" t="s">
        <v>42</v>
      </c>
      <c r="E45" s="131">
        <v>560</v>
      </c>
      <c r="F45" s="140"/>
      <c r="G45" s="140"/>
      <c r="H45" s="140"/>
      <c r="I45" s="140"/>
      <c r="J45" s="140"/>
      <c r="K45" s="140"/>
      <c r="L45" s="140"/>
      <c r="M45" s="140"/>
      <c r="N45" s="140"/>
      <c r="O45" s="2"/>
      <c r="P45" s="27"/>
    </row>
    <row r="46" spans="1:16" ht="24.95" customHeight="1" x14ac:dyDescent="0.2">
      <c r="B46" s="88"/>
      <c r="C46" s="54"/>
      <c r="D46" s="1"/>
      <c r="E46" s="60"/>
      <c r="F46" s="2"/>
      <c r="G46" s="2"/>
      <c r="H46" s="2"/>
      <c r="I46" s="2"/>
      <c r="J46" s="2"/>
      <c r="K46" s="2"/>
      <c r="L46" s="2"/>
      <c r="M46" s="2"/>
      <c r="N46" s="2"/>
      <c r="O46" s="2"/>
      <c r="P46" s="27"/>
    </row>
    <row r="47" spans="1:16" ht="20.100000000000001" customHeight="1" x14ac:dyDescent="0.2">
      <c r="A47" s="59" t="s">
        <v>19</v>
      </c>
      <c r="B47" s="4">
        <v>4</v>
      </c>
      <c r="C47" s="3" t="s">
        <v>106</v>
      </c>
      <c r="D47" s="5"/>
      <c r="E47" s="61" t="s">
        <v>19</v>
      </c>
      <c r="F47" s="6"/>
      <c r="G47" s="49"/>
      <c r="H47" s="6"/>
      <c r="I47" s="6"/>
      <c r="J47" s="6"/>
      <c r="K47" s="49"/>
      <c r="L47" s="49"/>
      <c r="M47" s="49"/>
      <c r="N47" s="49"/>
      <c r="O47" s="7"/>
      <c r="P47" s="26"/>
    </row>
    <row r="48" spans="1:16" ht="24.95" customHeight="1" x14ac:dyDescent="0.2">
      <c r="B48" s="88" t="s">
        <v>32</v>
      </c>
      <c r="C48" s="76" t="s">
        <v>81</v>
      </c>
      <c r="D48" s="1" t="s">
        <v>42</v>
      </c>
      <c r="E48" s="60">
        <f>180*2</f>
        <v>360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7"/>
    </row>
    <row r="49" spans="2:16" ht="24.95" customHeight="1" x14ac:dyDescent="0.2">
      <c r="B49" s="88"/>
      <c r="C49" s="76" t="s">
        <v>82</v>
      </c>
      <c r="D49" s="1" t="s">
        <v>42</v>
      </c>
      <c r="E49" s="60">
        <f>128*4</f>
        <v>512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7"/>
    </row>
    <row r="50" spans="2:16" ht="24.95" customHeight="1" x14ac:dyDescent="0.2">
      <c r="B50" s="88"/>
      <c r="C50" s="76"/>
      <c r="D50" s="1"/>
      <c r="E50" s="60"/>
      <c r="F50" s="2"/>
      <c r="G50" s="2"/>
      <c r="H50" s="2"/>
      <c r="I50" s="2"/>
      <c r="J50" s="2"/>
      <c r="K50" s="2"/>
      <c r="L50" s="2"/>
      <c r="M50" s="2"/>
      <c r="N50" s="2"/>
      <c r="O50" s="2"/>
      <c r="P50" s="27"/>
    </row>
    <row r="51" spans="2:16" ht="24.95" customHeight="1" x14ac:dyDescent="0.2">
      <c r="B51" s="4">
        <v>5</v>
      </c>
      <c r="C51" s="3" t="s">
        <v>86</v>
      </c>
      <c r="D51" s="5"/>
      <c r="E51" s="61" t="s">
        <v>19</v>
      </c>
      <c r="F51" s="6"/>
      <c r="G51" s="49"/>
      <c r="H51" s="6"/>
      <c r="I51" s="6"/>
      <c r="J51" s="6"/>
      <c r="K51" s="49"/>
      <c r="L51" s="49"/>
      <c r="M51" s="49"/>
      <c r="N51" s="49"/>
      <c r="O51" s="7"/>
      <c r="P51" s="26"/>
    </row>
    <row r="52" spans="2:16" ht="24.95" customHeight="1" x14ac:dyDescent="0.2">
      <c r="B52" s="176"/>
      <c r="C52" s="132" t="s">
        <v>62</v>
      </c>
      <c r="D52" s="133" t="s">
        <v>43</v>
      </c>
      <c r="E52" s="182">
        <v>1</v>
      </c>
      <c r="F52" s="177"/>
      <c r="G52" s="177"/>
      <c r="H52" s="177"/>
      <c r="I52" s="177"/>
      <c r="J52" s="177"/>
      <c r="K52" s="177"/>
      <c r="L52" s="2"/>
      <c r="M52" s="177"/>
      <c r="N52" s="177"/>
      <c r="O52" s="178"/>
      <c r="P52" s="179"/>
    </row>
    <row r="53" spans="2:16" ht="24.95" customHeight="1" x14ac:dyDescent="0.2">
      <c r="B53" s="176"/>
      <c r="C53" s="132" t="s">
        <v>63</v>
      </c>
      <c r="D53" s="133" t="s">
        <v>43</v>
      </c>
      <c r="E53" s="180">
        <v>1.024</v>
      </c>
      <c r="F53" s="140"/>
      <c r="G53" s="181"/>
      <c r="H53" s="181"/>
      <c r="I53" s="177"/>
      <c r="J53" s="181"/>
      <c r="K53" s="181"/>
      <c r="L53" s="2"/>
      <c r="M53" s="177"/>
      <c r="N53" s="177"/>
      <c r="O53" s="178"/>
      <c r="P53" s="179"/>
    </row>
    <row r="54" spans="2:16" ht="24.95" customHeight="1" x14ac:dyDescent="0.2">
      <c r="B54" s="176"/>
      <c r="C54" s="132" t="s">
        <v>64</v>
      </c>
      <c r="D54" s="133" t="s">
        <v>43</v>
      </c>
      <c r="E54" s="180">
        <v>0.70699999999999996</v>
      </c>
      <c r="F54" s="181"/>
      <c r="G54" s="181"/>
      <c r="H54" s="181"/>
      <c r="I54" s="177"/>
      <c r="J54" s="181"/>
      <c r="K54" s="181"/>
      <c r="L54" s="2"/>
      <c r="M54" s="177"/>
      <c r="N54" s="177"/>
      <c r="O54" s="178"/>
      <c r="P54" s="179"/>
    </row>
    <row r="55" spans="2:16" ht="24.95" customHeight="1" x14ac:dyDescent="0.2">
      <c r="B55" s="176"/>
      <c r="C55" s="132" t="s">
        <v>65</v>
      </c>
      <c r="D55" s="133" t="s">
        <v>43</v>
      </c>
      <c r="E55" s="180">
        <f>1.549+0.707</f>
        <v>2.2559999999999998</v>
      </c>
      <c r="F55" s="181"/>
      <c r="G55" s="181"/>
      <c r="H55" s="181"/>
      <c r="I55" s="177"/>
      <c r="J55" s="181"/>
      <c r="K55" s="181"/>
      <c r="L55" s="2"/>
      <c r="M55" s="177"/>
      <c r="N55" s="177"/>
      <c r="O55" s="178"/>
      <c r="P55" s="179"/>
    </row>
    <row r="56" spans="2:16" ht="24.95" customHeight="1" x14ac:dyDescent="0.2">
      <c r="B56" s="176"/>
      <c r="C56" s="132" t="s">
        <v>66</v>
      </c>
      <c r="D56" s="133" t="s">
        <v>42</v>
      </c>
      <c r="E56" s="180">
        <v>38</v>
      </c>
      <c r="F56" s="181"/>
      <c r="G56" s="181"/>
      <c r="H56" s="181"/>
      <c r="I56" s="177"/>
      <c r="J56" s="181"/>
      <c r="K56" s="181"/>
      <c r="L56" s="2"/>
      <c r="M56" s="177"/>
      <c r="N56" s="177"/>
      <c r="O56" s="178"/>
      <c r="P56" s="179"/>
    </row>
    <row r="57" spans="2:16" ht="24.95" customHeight="1" x14ac:dyDescent="0.2">
      <c r="B57" s="176"/>
      <c r="C57" s="132" t="s">
        <v>67</v>
      </c>
      <c r="D57" s="133" t="s">
        <v>42</v>
      </c>
      <c r="E57" s="180">
        <v>8</v>
      </c>
      <c r="F57" s="181"/>
      <c r="G57" s="181"/>
      <c r="H57" s="181"/>
      <c r="I57" s="177"/>
      <c r="J57" s="181"/>
      <c r="K57" s="181"/>
      <c r="L57" s="2"/>
      <c r="M57" s="177"/>
      <c r="N57" s="177"/>
      <c r="O57" s="178"/>
      <c r="P57" s="179"/>
    </row>
    <row r="58" spans="2:16" ht="24.95" customHeight="1" x14ac:dyDescent="0.2">
      <c r="B58" s="176"/>
      <c r="C58" s="132" t="s">
        <v>68</v>
      </c>
      <c r="D58" s="133" t="s">
        <v>42</v>
      </c>
      <c r="E58" s="180">
        <v>10.5</v>
      </c>
      <c r="F58" s="181"/>
      <c r="G58" s="181"/>
      <c r="H58" s="181"/>
      <c r="I58" s="177"/>
      <c r="J58" s="181"/>
      <c r="K58" s="181"/>
      <c r="L58" s="2"/>
      <c r="M58" s="177"/>
      <c r="N58" s="177"/>
      <c r="O58" s="178"/>
      <c r="P58" s="179"/>
    </row>
    <row r="59" spans="2:16" ht="24.95" customHeight="1" x14ac:dyDescent="0.2">
      <c r="B59" s="176"/>
      <c r="C59" s="132" t="s">
        <v>69</v>
      </c>
      <c r="D59" s="133" t="s">
        <v>42</v>
      </c>
      <c r="E59" s="180">
        <v>12</v>
      </c>
      <c r="F59" s="181"/>
      <c r="G59" s="181"/>
      <c r="H59" s="181"/>
      <c r="I59" s="177"/>
      <c r="J59" s="181"/>
      <c r="K59" s="181"/>
      <c r="L59" s="2"/>
      <c r="M59" s="177"/>
      <c r="N59" s="177"/>
      <c r="O59" s="178"/>
      <c r="P59" s="179"/>
    </row>
    <row r="60" spans="2:16" ht="24.95" customHeight="1" x14ac:dyDescent="0.2">
      <c r="B60" s="176"/>
      <c r="C60" s="132" t="s">
        <v>70</v>
      </c>
      <c r="D60" s="133" t="s">
        <v>42</v>
      </c>
      <c r="E60" s="180">
        <v>76</v>
      </c>
      <c r="F60" s="181"/>
      <c r="G60" s="181"/>
      <c r="H60" s="181"/>
      <c r="I60" s="177"/>
      <c r="J60" s="181"/>
      <c r="K60" s="181"/>
      <c r="L60" s="2"/>
      <c r="M60" s="177"/>
      <c r="N60" s="177"/>
      <c r="O60" s="178"/>
      <c r="P60" s="179"/>
    </row>
    <row r="61" spans="2:16" ht="24.95" customHeight="1" x14ac:dyDescent="0.2">
      <c r="B61" s="176"/>
      <c r="C61" s="132" t="s">
        <v>71</v>
      </c>
      <c r="D61" s="133" t="s">
        <v>42</v>
      </c>
      <c r="E61" s="180">
        <v>12</v>
      </c>
      <c r="F61" s="181"/>
      <c r="G61" s="181"/>
      <c r="H61" s="181"/>
      <c r="I61" s="177"/>
      <c r="J61" s="181"/>
      <c r="K61" s="181"/>
      <c r="L61" s="2"/>
      <c r="M61" s="177"/>
      <c r="N61" s="177"/>
      <c r="O61" s="178"/>
      <c r="P61" s="179"/>
    </row>
    <row r="62" spans="2:16" ht="24.95" customHeight="1" x14ac:dyDescent="0.2">
      <c r="B62" s="176"/>
      <c r="C62" s="132" t="s">
        <v>72</v>
      </c>
      <c r="D62" s="133" t="s">
        <v>42</v>
      </c>
      <c r="E62" s="180">
        <v>10.5</v>
      </c>
      <c r="F62" s="181"/>
      <c r="G62" s="181"/>
      <c r="H62" s="181"/>
      <c r="I62" s="177"/>
      <c r="J62" s="181"/>
      <c r="K62" s="181"/>
      <c r="L62" s="2"/>
      <c r="M62" s="177"/>
      <c r="N62" s="177"/>
      <c r="O62" s="178"/>
      <c r="P62" s="179"/>
    </row>
    <row r="63" spans="2:16" ht="24.95" customHeight="1" x14ac:dyDescent="0.2">
      <c r="B63" s="176"/>
      <c r="C63" s="132" t="s">
        <v>73</v>
      </c>
      <c r="D63" s="133" t="s">
        <v>42</v>
      </c>
      <c r="E63" s="180">
        <v>10.5</v>
      </c>
      <c r="F63" s="181"/>
      <c r="G63" s="181"/>
      <c r="H63" s="181"/>
      <c r="I63" s="177"/>
      <c r="J63" s="181"/>
      <c r="K63" s="181"/>
      <c r="L63" s="2"/>
      <c r="M63" s="177"/>
      <c r="N63" s="177"/>
      <c r="O63" s="178"/>
      <c r="P63" s="179"/>
    </row>
    <row r="64" spans="2:16" ht="24.95" customHeight="1" x14ac:dyDescent="0.2">
      <c r="B64" s="176"/>
      <c r="C64" s="132" t="s">
        <v>75</v>
      </c>
      <c r="D64" s="133" t="s">
        <v>74</v>
      </c>
      <c r="E64" s="180">
        <v>1</v>
      </c>
      <c r="F64" s="181"/>
      <c r="G64" s="181"/>
      <c r="H64" s="181"/>
      <c r="I64" s="177"/>
      <c r="J64" s="181"/>
      <c r="K64" s="181"/>
      <c r="L64" s="2"/>
      <c r="M64" s="177"/>
      <c r="N64" s="177"/>
      <c r="O64" s="178"/>
      <c r="P64" s="179"/>
    </row>
    <row r="65" spans="2:16" ht="24.95" customHeight="1" x14ac:dyDescent="0.2">
      <c r="B65" s="176"/>
      <c r="C65" s="132" t="s">
        <v>76</v>
      </c>
      <c r="D65" s="133" t="s">
        <v>74</v>
      </c>
      <c r="E65" s="180">
        <v>1</v>
      </c>
      <c r="F65" s="181"/>
      <c r="G65" s="181"/>
      <c r="H65" s="181"/>
      <c r="I65" s="177"/>
      <c r="J65" s="181"/>
      <c r="K65" s="181"/>
      <c r="L65" s="2"/>
      <c r="M65" s="177"/>
      <c r="N65" s="177"/>
      <c r="O65" s="178"/>
      <c r="P65" s="179"/>
    </row>
    <row r="66" spans="2:16" ht="24.95" customHeight="1" x14ac:dyDescent="0.2">
      <c r="B66" s="176"/>
      <c r="C66" s="132" t="s">
        <v>77</v>
      </c>
      <c r="D66" s="133" t="s">
        <v>74</v>
      </c>
      <c r="E66" s="180">
        <v>1</v>
      </c>
      <c r="F66" s="181"/>
      <c r="G66" s="181"/>
      <c r="H66" s="181"/>
      <c r="I66" s="177"/>
      <c r="J66" s="181"/>
      <c r="K66" s="181"/>
      <c r="L66" s="2"/>
      <c r="M66" s="177"/>
      <c r="N66" s="177"/>
      <c r="O66" s="178"/>
      <c r="P66" s="179"/>
    </row>
    <row r="67" spans="2:16" ht="24.95" customHeight="1" x14ac:dyDescent="0.2">
      <c r="B67" s="176"/>
      <c r="C67" s="132" t="s">
        <v>78</v>
      </c>
      <c r="D67" s="133" t="s">
        <v>74</v>
      </c>
      <c r="E67" s="180">
        <v>1</v>
      </c>
      <c r="F67" s="181"/>
      <c r="G67" s="181"/>
      <c r="H67" s="181"/>
      <c r="I67" s="177"/>
      <c r="J67" s="181"/>
      <c r="K67" s="181"/>
      <c r="L67" s="2"/>
      <c r="M67" s="177"/>
      <c r="N67" s="177"/>
      <c r="O67" s="178"/>
      <c r="P67" s="179"/>
    </row>
    <row r="68" spans="2:16" ht="24.95" customHeight="1" x14ac:dyDescent="0.2">
      <c r="B68" s="176"/>
      <c r="C68" s="132" t="s">
        <v>79</v>
      </c>
      <c r="D68" s="133" t="s">
        <v>1</v>
      </c>
      <c r="E68" s="180">
        <v>1</v>
      </c>
      <c r="F68" s="181"/>
      <c r="G68" s="181"/>
      <c r="H68" s="181"/>
      <c r="I68" s="177"/>
      <c r="J68" s="181"/>
      <c r="K68" s="181"/>
      <c r="L68" s="2"/>
      <c r="M68" s="177"/>
      <c r="N68" s="177"/>
      <c r="O68" s="178"/>
      <c r="P68" s="179"/>
    </row>
    <row r="69" spans="2:16" ht="24.95" customHeight="1" x14ac:dyDescent="0.2">
      <c r="B69" s="176"/>
      <c r="C69" s="132" t="s">
        <v>80</v>
      </c>
      <c r="D69" s="133" t="s">
        <v>1</v>
      </c>
      <c r="E69" s="180">
        <v>1</v>
      </c>
      <c r="F69" s="181"/>
      <c r="G69" s="181"/>
      <c r="H69" s="181"/>
      <c r="I69" s="177"/>
      <c r="J69" s="181"/>
      <c r="K69" s="181"/>
      <c r="L69" s="2"/>
      <c r="M69" s="177"/>
      <c r="N69" s="177"/>
      <c r="O69" s="178"/>
      <c r="P69" s="179"/>
    </row>
    <row r="70" spans="2:16" ht="24.95" customHeight="1" x14ac:dyDescent="0.2">
      <c r="B70" s="176"/>
      <c r="C70" s="132"/>
      <c r="D70" s="133"/>
      <c r="E70" s="180"/>
      <c r="F70" s="181"/>
      <c r="G70" s="181"/>
      <c r="H70" s="181"/>
      <c r="I70" s="177"/>
      <c r="J70" s="181"/>
      <c r="K70" s="181"/>
      <c r="L70" s="2"/>
      <c r="M70" s="177"/>
      <c r="N70" s="177"/>
      <c r="O70" s="178"/>
      <c r="P70" s="179"/>
    </row>
    <row r="71" spans="2:16" ht="24.95" customHeight="1" x14ac:dyDescent="0.2">
      <c r="B71" s="183">
        <v>6</v>
      </c>
      <c r="C71" s="184" t="s">
        <v>84</v>
      </c>
      <c r="D71" s="185"/>
      <c r="E71" s="186"/>
      <c r="F71" s="187"/>
      <c r="G71" s="187"/>
      <c r="H71" s="187"/>
      <c r="I71" s="49"/>
      <c r="J71" s="187"/>
      <c r="K71" s="187"/>
      <c r="L71" s="49"/>
      <c r="M71" s="49"/>
      <c r="N71" s="49"/>
      <c r="O71" s="188"/>
      <c r="P71" s="189"/>
    </row>
    <row r="72" spans="2:16" ht="24.95" customHeight="1" x14ac:dyDescent="0.2">
      <c r="B72" s="176"/>
      <c r="C72" s="132" t="s">
        <v>87</v>
      </c>
      <c r="D72" s="133" t="s">
        <v>74</v>
      </c>
      <c r="E72" s="131">
        <v>1</v>
      </c>
      <c r="F72" s="177"/>
      <c r="G72" s="177"/>
      <c r="H72" s="177"/>
      <c r="I72" s="177"/>
      <c r="J72" s="177"/>
      <c r="K72" s="177"/>
      <c r="L72" s="177"/>
      <c r="M72" s="177"/>
      <c r="N72" s="177"/>
      <c r="O72" s="178"/>
      <c r="P72" s="179"/>
    </row>
    <row r="73" spans="2:16" ht="24.95" customHeight="1" x14ac:dyDescent="0.2">
      <c r="B73" s="176"/>
      <c r="C73" s="132"/>
      <c r="D73" s="133"/>
      <c r="E73" s="180"/>
      <c r="F73" s="181"/>
      <c r="G73" s="181"/>
      <c r="H73" s="181"/>
      <c r="I73" s="177"/>
      <c r="J73" s="181"/>
      <c r="K73" s="181"/>
      <c r="L73" s="2"/>
      <c r="M73" s="177"/>
      <c r="N73" s="177"/>
      <c r="O73" s="178"/>
      <c r="P73" s="179"/>
    </row>
    <row r="74" spans="2:16" ht="24.95" customHeight="1" x14ac:dyDescent="0.2">
      <c r="B74" s="183">
        <v>7</v>
      </c>
      <c r="C74" s="184" t="s">
        <v>88</v>
      </c>
      <c r="D74" s="190"/>
      <c r="E74" s="191"/>
      <c r="F74" s="192"/>
      <c r="G74" s="192"/>
      <c r="H74" s="192"/>
      <c r="I74" s="188"/>
      <c r="J74" s="192"/>
      <c r="K74" s="192"/>
      <c r="L74" s="188"/>
      <c r="M74" s="188"/>
      <c r="N74" s="188"/>
      <c r="O74" s="188"/>
      <c r="P74" s="193"/>
    </row>
    <row r="75" spans="2:16" ht="24.95" customHeight="1" x14ac:dyDescent="0.2">
      <c r="B75" s="176"/>
      <c r="C75" s="132" t="s">
        <v>104</v>
      </c>
      <c r="D75" s="133" t="s">
        <v>42</v>
      </c>
      <c r="E75" s="180">
        <v>380</v>
      </c>
      <c r="F75" s="181"/>
      <c r="G75" s="181"/>
      <c r="H75" s="181"/>
      <c r="I75" s="177"/>
      <c r="J75" s="181"/>
      <c r="K75" s="181"/>
      <c r="L75" s="2"/>
      <c r="M75" s="177"/>
      <c r="N75" s="177"/>
      <c r="O75" s="178"/>
      <c r="P75" s="179"/>
    </row>
    <row r="76" spans="2:16" ht="24.95" customHeight="1" x14ac:dyDescent="0.2">
      <c r="B76" s="176"/>
      <c r="C76" s="132" t="s">
        <v>105</v>
      </c>
      <c r="D76" s="133" t="s">
        <v>42</v>
      </c>
      <c r="E76" s="180">
        <v>135</v>
      </c>
      <c r="F76" s="181"/>
      <c r="G76" s="181"/>
      <c r="H76" s="181"/>
      <c r="I76" s="177"/>
      <c r="J76" s="181"/>
      <c r="K76" s="181"/>
      <c r="L76" s="2"/>
      <c r="M76" s="177"/>
      <c r="N76" s="177"/>
      <c r="O76" s="178"/>
      <c r="P76" s="179"/>
    </row>
    <row r="77" spans="2:16" ht="24.95" customHeight="1" x14ac:dyDescent="0.2">
      <c r="B77" s="194">
        <v>8</v>
      </c>
      <c r="C77" s="195" t="s">
        <v>89</v>
      </c>
      <c r="D77" s="196"/>
      <c r="E77" s="197"/>
      <c r="F77" s="198"/>
      <c r="G77" s="198"/>
      <c r="H77" s="198"/>
      <c r="I77" s="199"/>
      <c r="J77" s="198"/>
      <c r="K77" s="198"/>
      <c r="L77" s="199"/>
      <c r="M77" s="199"/>
      <c r="N77" s="199"/>
      <c r="O77" s="200"/>
      <c r="P77" s="201"/>
    </row>
    <row r="78" spans="2:16" ht="24.95" customHeight="1" x14ac:dyDescent="0.2">
      <c r="B78" s="176"/>
      <c r="C78" s="132" t="s">
        <v>109</v>
      </c>
      <c r="D78" s="133">
        <v>1</v>
      </c>
      <c r="E78" s="180" t="s">
        <v>74</v>
      </c>
      <c r="F78" s="181"/>
      <c r="G78" s="181"/>
      <c r="H78" s="181"/>
      <c r="I78" s="177"/>
      <c r="J78" s="181"/>
      <c r="K78" s="181"/>
      <c r="L78" s="2"/>
      <c r="M78" s="177"/>
      <c r="N78" s="177"/>
      <c r="O78" s="178"/>
      <c r="P78" s="179"/>
    </row>
    <row r="79" spans="2:16" ht="24.95" customHeight="1" x14ac:dyDescent="0.2">
      <c r="B79" s="176"/>
      <c r="C79" s="132" t="s">
        <v>90</v>
      </c>
      <c r="D79" s="133">
        <v>1</v>
      </c>
      <c r="E79" s="180" t="s">
        <v>91</v>
      </c>
      <c r="F79" s="140"/>
      <c r="G79" s="140"/>
      <c r="H79" s="181"/>
      <c r="I79" s="177"/>
      <c r="J79" s="181"/>
      <c r="K79" s="181"/>
      <c r="L79" s="2"/>
      <c r="M79" s="177"/>
      <c r="N79" s="177"/>
      <c r="O79" s="178"/>
      <c r="P79" s="179"/>
    </row>
    <row r="80" spans="2:16" ht="24.95" customHeight="1" x14ac:dyDescent="0.2">
      <c r="B80" s="176"/>
      <c r="C80" s="132" t="s">
        <v>92</v>
      </c>
      <c r="D80" s="133">
        <v>1</v>
      </c>
      <c r="E80" s="180" t="s">
        <v>74</v>
      </c>
      <c r="F80" s="140"/>
      <c r="G80" s="140"/>
      <c r="H80" s="181"/>
      <c r="I80" s="177"/>
      <c r="J80" s="181"/>
      <c r="K80" s="140"/>
      <c r="L80" s="2"/>
      <c r="M80" s="177"/>
      <c r="N80" s="177"/>
      <c r="O80" s="178"/>
      <c r="P80" s="179"/>
    </row>
    <row r="81" spans="2:16" ht="24.95" customHeight="1" x14ac:dyDescent="0.2">
      <c r="B81" s="88"/>
      <c r="C81" s="76" t="s">
        <v>93</v>
      </c>
      <c r="D81" s="1">
        <v>6</v>
      </c>
      <c r="E81" s="60" t="s">
        <v>91</v>
      </c>
      <c r="F81" s="135"/>
      <c r="G81" s="135"/>
      <c r="H81" s="2"/>
      <c r="I81" s="2"/>
      <c r="J81" s="2"/>
      <c r="K81" s="135"/>
      <c r="L81" s="2"/>
      <c r="M81" s="2"/>
      <c r="N81" s="2"/>
      <c r="O81" s="2"/>
      <c r="P81" s="27"/>
    </row>
    <row r="82" spans="2:16" ht="24.95" customHeight="1" x14ac:dyDescent="0.2">
      <c r="B82" s="88"/>
      <c r="C82" s="76" t="s">
        <v>94</v>
      </c>
      <c r="D82" s="1">
        <v>12</v>
      </c>
      <c r="E82" s="60" t="s">
        <v>91</v>
      </c>
      <c r="F82" s="135"/>
      <c r="G82" s="135"/>
      <c r="H82" s="2"/>
      <c r="I82" s="2"/>
      <c r="J82" s="2"/>
      <c r="K82" s="135"/>
      <c r="L82" s="2"/>
      <c r="M82" s="2"/>
      <c r="N82" s="2"/>
      <c r="O82" s="2"/>
      <c r="P82" s="27"/>
    </row>
    <row r="83" spans="2:16" ht="24.95" customHeight="1" x14ac:dyDescent="0.2">
      <c r="B83" s="88"/>
      <c r="C83" s="76"/>
      <c r="D83" s="1"/>
      <c r="E83" s="60"/>
      <c r="F83" s="135"/>
      <c r="G83" s="135"/>
      <c r="H83" s="2"/>
      <c r="I83" s="2"/>
      <c r="J83" s="2"/>
      <c r="K83" s="2"/>
      <c r="L83" s="2"/>
      <c r="M83" s="2"/>
      <c r="N83" s="2"/>
      <c r="O83" s="2"/>
      <c r="P83" s="27"/>
    </row>
    <row r="84" spans="2:16" ht="24.95" customHeight="1" x14ac:dyDescent="0.2">
      <c r="B84" s="4">
        <v>9</v>
      </c>
      <c r="C84" s="3" t="s">
        <v>95</v>
      </c>
      <c r="D84" s="5"/>
      <c r="E84" s="61"/>
      <c r="F84" s="7"/>
      <c r="G84" s="49"/>
      <c r="H84" s="6"/>
      <c r="I84" s="6"/>
      <c r="J84" s="6"/>
      <c r="K84" s="49"/>
      <c r="L84" s="49"/>
      <c r="M84" s="49"/>
      <c r="N84" s="49"/>
      <c r="O84" s="7"/>
      <c r="P84" s="26"/>
    </row>
    <row r="85" spans="2:16" ht="24.95" customHeight="1" x14ac:dyDescent="0.2">
      <c r="B85" s="176"/>
      <c r="C85" s="132" t="s">
        <v>96</v>
      </c>
      <c r="D85" s="133" t="s">
        <v>74</v>
      </c>
      <c r="E85" s="131">
        <v>1</v>
      </c>
      <c r="F85" s="177"/>
      <c r="G85" s="177"/>
      <c r="H85" s="177"/>
      <c r="I85" s="177"/>
      <c r="J85" s="177"/>
      <c r="K85" s="177"/>
      <c r="L85" s="177"/>
      <c r="M85" s="177"/>
      <c r="N85" s="177"/>
      <c r="O85" s="178"/>
      <c r="P85" s="179"/>
    </row>
    <row r="86" spans="2:16" ht="24.95" customHeight="1" x14ac:dyDescent="0.2">
      <c r="B86" s="155"/>
      <c r="C86" s="162"/>
      <c r="D86" s="157"/>
      <c r="E86" s="158"/>
      <c r="F86" s="160"/>
      <c r="G86" s="159"/>
      <c r="H86" s="159"/>
      <c r="I86" s="159"/>
      <c r="J86" s="159"/>
      <c r="K86" s="159"/>
      <c r="L86" s="159"/>
      <c r="M86" s="159"/>
      <c r="N86" s="159"/>
      <c r="O86" s="160"/>
      <c r="P86" s="161"/>
    </row>
    <row r="87" spans="2:16" ht="24.95" customHeight="1" x14ac:dyDescent="0.2">
      <c r="B87" s="194">
        <v>10</v>
      </c>
      <c r="C87" s="195" t="s">
        <v>97</v>
      </c>
      <c r="D87" s="202"/>
      <c r="E87" s="203"/>
      <c r="F87" s="204"/>
      <c r="G87" s="204"/>
      <c r="H87" s="204"/>
      <c r="I87" s="204"/>
      <c r="J87" s="204"/>
      <c r="K87" s="204"/>
      <c r="L87" s="204"/>
      <c r="M87" s="204"/>
      <c r="N87" s="204"/>
      <c r="O87" s="200"/>
      <c r="P87" s="201"/>
    </row>
    <row r="88" spans="2:16" ht="24.95" customHeight="1" x14ac:dyDescent="0.2">
      <c r="B88" s="155"/>
      <c r="C88" s="132" t="s">
        <v>103</v>
      </c>
      <c r="D88" s="133" t="s">
        <v>42</v>
      </c>
      <c r="E88" s="131">
        <v>350</v>
      </c>
      <c r="F88" s="177"/>
      <c r="G88" s="177"/>
      <c r="H88" s="177"/>
      <c r="I88" s="177"/>
      <c r="J88" s="177"/>
      <c r="K88" s="177"/>
      <c r="L88" s="177"/>
      <c r="M88" s="177"/>
      <c r="N88" s="177"/>
      <c r="O88" s="178"/>
      <c r="P88" s="179"/>
    </row>
    <row r="89" spans="2:16" ht="24.95" customHeight="1" x14ac:dyDescent="0.2">
      <c r="B89" s="155"/>
      <c r="C89" s="156"/>
      <c r="D89" s="157"/>
      <c r="E89" s="158"/>
      <c r="F89" s="160"/>
      <c r="G89" s="159"/>
      <c r="H89" s="159"/>
      <c r="I89" s="159"/>
      <c r="J89" s="159"/>
      <c r="K89" s="159"/>
      <c r="L89" s="159"/>
      <c r="M89" s="159"/>
      <c r="N89" s="159"/>
      <c r="O89" s="160"/>
      <c r="P89" s="161"/>
    </row>
    <row r="90" spans="2:16" ht="24.95" customHeight="1" x14ac:dyDescent="0.2">
      <c r="B90" s="194">
        <v>11</v>
      </c>
      <c r="C90" s="195" t="s">
        <v>98</v>
      </c>
      <c r="D90" s="209"/>
      <c r="E90" s="210"/>
      <c r="F90" s="200"/>
      <c r="G90" s="199"/>
      <c r="H90" s="199"/>
      <c r="I90" s="199"/>
      <c r="J90" s="199"/>
      <c r="K90" s="199"/>
      <c r="L90" s="199"/>
      <c r="M90" s="199"/>
      <c r="N90" s="199"/>
      <c r="O90" s="200"/>
      <c r="P90" s="201"/>
    </row>
    <row r="91" spans="2:16" ht="24.95" customHeight="1" x14ac:dyDescent="0.2">
      <c r="B91" s="205"/>
      <c r="C91" s="207" t="s">
        <v>62</v>
      </c>
      <c r="D91" s="140" t="s">
        <v>43</v>
      </c>
      <c r="E91" s="208">
        <f>14</f>
        <v>14</v>
      </c>
      <c r="F91" s="140"/>
      <c r="G91" s="140"/>
      <c r="H91" s="140"/>
      <c r="I91" s="140"/>
      <c r="J91" s="140"/>
      <c r="K91" s="140"/>
      <c r="L91" s="140"/>
      <c r="M91" s="177"/>
      <c r="N91" s="177"/>
      <c r="O91" s="178"/>
      <c r="P91" s="179"/>
    </row>
    <row r="92" spans="2:16" ht="24.95" customHeight="1" x14ac:dyDescent="0.2">
      <c r="B92" s="205"/>
      <c r="C92" s="207" t="s">
        <v>63</v>
      </c>
      <c r="D92" s="140" t="s">
        <v>43</v>
      </c>
      <c r="E92" s="208">
        <f>14*0.4</f>
        <v>5.6000000000000005</v>
      </c>
      <c r="F92" s="140"/>
      <c r="G92" s="140"/>
      <c r="H92" s="140"/>
      <c r="I92" s="140"/>
      <c r="J92" s="140"/>
      <c r="K92" s="140"/>
      <c r="L92" s="140"/>
      <c r="M92" s="177"/>
      <c r="N92" s="177"/>
      <c r="O92" s="178"/>
      <c r="P92" s="179"/>
    </row>
    <row r="93" spans="2:16" ht="24.95" customHeight="1" x14ac:dyDescent="0.2">
      <c r="B93" s="205"/>
      <c r="C93" s="207" t="s">
        <v>64</v>
      </c>
      <c r="D93" s="140" t="s">
        <v>43</v>
      </c>
      <c r="E93" s="208">
        <f>14*3*0.2*0.2</f>
        <v>1.6800000000000002</v>
      </c>
      <c r="F93" s="140"/>
      <c r="G93" s="140"/>
      <c r="H93" s="140"/>
      <c r="I93" s="140"/>
      <c r="J93" s="140"/>
      <c r="K93" s="140"/>
      <c r="L93" s="140"/>
      <c r="M93" s="177"/>
      <c r="N93" s="177"/>
      <c r="O93" s="178"/>
      <c r="P93" s="179"/>
    </row>
    <row r="94" spans="2:16" ht="24.95" customHeight="1" x14ac:dyDescent="0.2">
      <c r="B94" s="205"/>
      <c r="C94" s="207" t="s">
        <v>65</v>
      </c>
      <c r="D94" s="140" t="s">
        <v>43</v>
      </c>
      <c r="E94" s="208">
        <v>1.68</v>
      </c>
      <c r="F94" s="140"/>
      <c r="G94" s="140"/>
      <c r="H94" s="140"/>
      <c r="I94" s="140"/>
      <c r="J94" s="140"/>
      <c r="K94" s="140"/>
      <c r="L94" s="140"/>
      <c r="M94" s="177"/>
      <c r="N94" s="177"/>
      <c r="O94" s="178"/>
      <c r="P94" s="179"/>
    </row>
    <row r="95" spans="2:16" ht="24.95" customHeight="1" x14ac:dyDescent="0.2">
      <c r="B95" s="206"/>
      <c r="C95" s="207" t="s">
        <v>66</v>
      </c>
      <c r="D95" s="140" t="s">
        <v>42</v>
      </c>
      <c r="E95" s="208">
        <v>48.7</v>
      </c>
      <c r="F95" s="140"/>
      <c r="G95" s="140"/>
      <c r="H95" s="140"/>
      <c r="I95" s="140"/>
      <c r="J95" s="140"/>
      <c r="K95" s="140"/>
      <c r="L95" s="140"/>
      <c r="M95" s="177"/>
      <c r="N95" s="177"/>
      <c r="O95" s="160"/>
      <c r="P95" s="161"/>
    </row>
    <row r="96" spans="2:16" ht="24.95" customHeight="1" x14ac:dyDescent="0.2">
      <c r="B96" s="155"/>
      <c r="C96" s="132" t="s">
        <v>99</v>
      </c>
      <c r="D96" s="133" t="s">
        <v>42</v>
      </c>
      <c r="E96" s="131">
        <f>E95*2</f>
        <v>97.4</v>
      </c>
      <c r="F96" s="140"/>
      <c r="G96" s="140"/>
      <c r="H96" s="140"/>
      <c r="I96" s="140"/>
      <c r="J96" s="140"/>
      <c r="K96" s="140"/>
      <c r="L96" s="140"/>
      <c r="M96" s="140"/>
      <c r="N96" s="140"/>
      <c r="O96" s="160"/>
      <c r="P96" s="161"/>
    </row>
    <row r="97" spans="2:17" ht="24.95" customHeight="1" x14ac:dyDescent="0.2">
      <c r="B97" s="155"/>
      <c r="C97" s="132" t="s">
        <v>100</v>
      </c>
      <c r="D97" s="133" t="s">
        <v>43</v>
      </c>
      <c r="E97" s="131">
        <v>17.920000000000002</v>
      </c>
      <c r="F97" s="181"/>
      <c r="G97" s="181"/>
      <c r="H97" s="181"/>
      <c r="I97" s="177"/>
      <c r="J97" s="181"/>
      <c r="K97" s="181"/>
      <c r="L97" s="2"/>
      <c r="M97" s="159"/>
      <c r="N97" s="140"/>
      <c r="O97" s="160"/>
      <c r="P97" s="161"/>
    </row>
    <row r="98" spans="2:17" ht="24.95" customHeight="1" x14ac:dyDescent="0.2">
      <c r="B98" s="163"/>
      <c r="C98" s="164"/>
      <c r="D98" s="152"/>
      <c r="E98" s="153"/>
      <c r="F98" s="154"/>
      <c r="G98" s="154"/>
      <c r="H98" s="154"/>
      <c r="I98" s="154"/>
      <c r="J98" s="154"/>
      <c r="K98" s="154"/>
      <c r="L98" s="154"/>
      <c r="M98" s="154"/>
      <c r="N98" s="154"/>
      <c r="O98" s="154"/>
      <c r="P98" s="165"/>
    </row>
    <row r="99" spans="2:17" ht="20.100000000000001" customHeight="1" x14ac:dyDescent="0.2">
      <c r="B99" s="4">
        <v>12</v>
      </c>
      <c r="C99" s="3" t="s">
        <v>83</v>
      </c>
      <c r="D99" s="211"/>
      <c r="E99" s="61"/>
      <c r="F99" s="6"/>
      <c r="G99" s="49"/>
      <c r="H99" s="6"/>
      <c r="I99" s="6"/>
      <c r="J99" s="6"/>
      <c r="K99" s="49"/>
      <c r="L99" s="49"/>
      <c r="M99" s="49"/>
      <c r="N99" s="49"/>
      <c r="O99" s="7"/>
      <c r="P99" s="26"/>
    </row>
    <row r="100" spans="2:17" ht="20.100000000000001" customHeight="1" x14ac:dyDescent="0.2">
      <c r="B100" s="212"/>
      <c r="C100" s="213"/>
      <c r="D100" s="214"/>
      <c r="E100" s="215"/>
      <c r="F100" s="216"/>
      <c r="G100" s="216"/>
      <c r="H100" s="216"/>
      <c r="I100" s="216"/>
      <c r="J100" s="216"/>
      <c r="K100" s="216"/>
      <c r="L100" s="216"/>
      <c r="M100" s="216"/>
      <c r="N100" s="216"/>
      <c r="O100" s="217"/>
      <c r="P100" s="218"/>
    </row>
    <row r="101" spans="2:17" ht="20.100000000000001" customHeight="1" x14ac:dyDescent="0.2">
      <c r="B101" s="212"/>
      <c r="C101" s="219" t="s">
        <v>101</v>
      </c>
      <c r="D101" s="214" t="s">
        <v>42</v>
      </c>
      <c r="E101" s="215">
        <v>2750</v>
      </c>
      <c r="F101" s="216"/>
      <c r="G101" s="216"/>
      <c r="H101" s="216"/>
      <c r="I101" s="216"/>
      <c r="J101" s="216"/>
      <c r="K101" s="216"/>
      <c r="L101" s="216"/>
      <c r="M101" s="216"/>
      <c r="N101" s="216"/>
      <c r="O101" s="217"/>
      <c r="P101" s="218"/>
    </row>
    <row r="102" spans="2:17" ht="24.95" customHeight="1" thickBot="1" x14ac:dyDescent="0.25">
      <c r="B102" s="220"/>
      <c r="C102" s="89" t="s">
        <v>102</v>
      </c>
      <c r="D102" s="221" t="s">
        <v>1</v>
      </c>
      <c r="E102" s="222">
        <v>1</v>
      </c>
      <c r="F102" s="223"/>
      <c r="G102" s="223"/>
      <c r="H102" s="223"/>
      <c r="I102" s="223"/>
      <c r="J102" s="223"/>
      <c r="K102" s="223"/>
      <c r="L102" s="223"/>
      <c r="M102" s="224"/>
      <c r="N102" s="224"/>
      <c r="O102" s="224"/>
      <c r="P102" s="225"/>
    </row>
    <row r="103" spans="2:17" ht="20.100000000000001" customHeight="1" thickBot="1" x14ac:dyDescent="0.25">
      <c r="B103" s="166"/>
      <c r="C103" s="167" t="s">
        <v>19</v>
      </c>
      <c r="D103" s="168" t="s">
        <v>19</v>
      </c>
      <c r="E103" s="169"/>
      <c r="F103" s="169"/>
      <c r="G103" s="170"/>
      <c r="H103" s="171"/>
      <c r="I103" s="172"/>
      <c r="J103" s="171"/>
      <c r="K103" s="170"/>
      <c r="L103" s="171"/>
      <c r="M103" s="171"/>
      <c r="N103" s="171"/>
      <c r="O103" s="173"/>
      <c r="P103" s="174"/>
    </row>
    <row r="104" spans="2:17" ht="13.5" thickBot="1" x14ac:dyDescent="0.25">
      <c r="B104" s="85"/>
      <c r="C104" s="86" t="s">
        <v>40</v>
      </c>
      <c r="D104" s="78"/>
      <c r="E104" s="86"/>
      <c r="F104" s="146"/>
      <c r="G104" s="38"/>
      <c r="H104" s="147"/>
      <c r="I104" s="38"/>
      <c r="J104" s="147"/>
      <c r="K104" s="38"/>
      <c r="L104" s="148"/>
      <c r="M104" s="149"/>
      <c r="N104" s="150"/>
      <c r="O104" s="38"/>
      <c r="P104" s="11"/>
      <c r="Q104" s="151"/>
    </row>
    <row r="105" spans="2:17" x14ac:dyDescent="0.2">
      <c r="B105" s="12"/>
      <c r="C105" s="8" t="s">
        <v>58</v>
      </c>
      <c r="D105" s="8"/>
      <c r="E105" s="8"/>
      <c r="F105" s="8"/>
      <c r="G105" s="39"/>
      <c r="H105" s="39"/>
      <c r="I105" s="39"/>
      <c r="J105" s="39"/>
      <c r="K105" s="39"/>
      <c r="L105" s="8"/>
      <c r="M105" s="8"/>
      <c r="N105" s="18"/>
      <c r="O105" s="41"/>
      <c r="P105" s="19"/>
      <c r="Q105" s="151"/>
    </row>
    <row r="106" spans="2:17" ht="13.5" thickBot="1" x14ac:dyDescent="0.25">
      <c r="B106" s="12"/>
      <c r="C106" s="8" t="s">
        <v>59</v>
      </c>
      <c r="D106" s="8"/>
      <c r="E106" s="8"/>
      <c r="F106" s="8"/>
      <c r="G106" s="39"/>
      <c r="H106" s="39"/>
      <c r="I106" s="39"/>
      <c r="J106" s="39"/>
      <c r="K106" s="39"/>
      <c r="L106" s="8"/>
      <c r="M106" s="8"/>
      <c r="N106" s="18"/>
      <c r="O106" s="43"/>
      <c r="P106" s="19"/>
      <c r="Q106" s="151"/>
    </row>
    <row r="107" spans="2:17" ht="13.5" thickBot="1" x14ac:dyDescent="0.25">
      <c r="B107" s="12"/>
      <c r="C107" s="9" t="s">
        <v>7</v>
      </c>
      <c r="D107" s="9"/>
      <c r="E107" s="9" t="s">
        <v>19</v>
      </c>
      <c r="F107" s="9"/>
      <c r="G107" s="40"/>
      <c r="H107" s="9"/>
      <c r="I107" s="84"/>
      <c r="J107" s="9"/>
      <c r="K107" s="84"/>
      <c r="L107" s="9"/>
      <c r="M107" s="9"/>
      <c r="N107" s="42"/>
      <c r="O107" s="38"/>
      <c r="P107" s="20"/>
      <c r="Q107" s="151"/>
    </row>
    <row r="108" spans="2:17" ht="13.5" thickBot="1" x14ac:dyDescent="0.25">
      <c r="B108" s="13"/>
      <c r="C108" s="10" t="s">
        <v>111</v>
      </c>
      <c r="D108" s="10"/>
      <c r="E108" s="10"/>
      <c r="F108" s="10"/>
      <c r="G108" s="45"/>
      <c r="H108" s="45"/>
      <c r="I108" s="45"/>
      <c r="J108" s="45"/>
      <c r="K108" s="45"/>
      <c r="L108" s="10"/>
      <c r="M108" s="10"/>
      <c r="N108" s="21"/>
      <c r="O108" s="44"/>
      <c r="P108" s="19"/>
      <c r="Q108" s="151"/>
    </row>
    <row r="109" spans="2:17" ht="13.5" thickBot="1" x14ac:dyDescent="0.25">
      <c r="B109" s="25"/>
      <c r="C109" s="22"/>
      <c r="D109" s="22"/>
      <c r="E109" s="22"/>
      <c r="F109" s="22"/>
      <c r="G109" s="36"/>
      <c r="H109" s="22"/>
      <c r="I109" s="22"/>
      <c r="J109" s="22"/>
      <c r="K109" s="22"/>
      <c r="L109" s="22"/>
      <c r="M109" s="22"/>
      <c r="N109" s="23"/>
      <c r="O109" s="24"/>
      <c r="P109" s="19"/>
    </row>
    <row r="110" spans="2:17" ht="20.100000000000001" customHeight="1" thickBot="1" x14ac:dyDescent="0.25">
      <c r="B110" s="16"/>
      <c r="C110" s="80"/>
      <c r="D110" s="14"/>
      <c r="E110" s="14"/>
      <c r="F110" s="14"/>
      <c r="G110" s="37"/>
      <c r="H110" s="14"/>
      <c r="I110" s="14"/>
      <c r="J110" s="14"/>
      <c r="K110" s="14"/>
      <c r="L110" s="14"/>
      <c r="M110" s="14"/>
      <c r="N110" s="15"/>
      <c r="O110" s="79"/>
      <c r="P110" s="17"/>
    </row>
    <row r="114" spans="3:15" x14ac:dyDescent="0.2">
      <c r="O114" s="151"/>
    </row>
    <row r="115" spans="3:15" x14ac:dyDescent="0.2">
      <c r="I115" s="59" t="s">
        <v>60</v>
      </c>
    </row>
    <row r="119" spans="3:15" x14ac:dyDescent="0.2">
      <c r="C119" s="59" t="s">
        <v>41</v>
      </c>
    </row>
  </sheetData>
  <mergeCells count="18">
    <mergeCell ref="N16:N17"/>
    <mergeCell ref="O16:O17"/>
    <mergeCell ref="P16:P17"/>
    <mergeCell ref="B14:P14"/>
    <mergeCell ref="B15:P15"/>
    <mergeCell ref="B16:B17"/>
    <mergeCell ref="C16:C17"/>
    <mergeCell ref="D16:D17"/>
    <mergeCell ref="E16:E17"/>
    <mergeCell ref="F16:G16"/>
    <mergeCell ref="H16:I16"/>
    <mergeCell ref="J16:K16"/>
    <mergeCell ref="L16:L17"/>
    <mergeCell ref="B9:P9"/>
    <mergeCell ref="B10:P10"/>
    <mergeCell ref="B11:P11"/>
    <mergeCell ref="B12:P12"/>
    <mergeCell ref="A13:P13"/>
  </mergeCells>
  <phoneticPr fontId="22" type="noConversion"/>
  <pageMargins left="0.48" right="0.23622047244094491" top="1.01" bottom="0.74803149606299213" header="0.31496062992125984" footer="0.31496062992125984"/>
  <pageSetup paperSize="9" scale="5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 de Trabajo (2)</vt:lpstr>
      <vt:lpstr>SAN LORENZO ESTADIO</vt:lpstr>
    </vt:vector>
  </TitlesOfParts>
  <Company>DGR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operador</cp:lastModifiedBy>
  <cp:lastPrinted>2021-11-12T16:52:09Z</cp:lastPrinted>
  <dcterms:created xsi:type="dcterms:W3CDTF">2006-02-21T13:41:46Z</dcterms:created>
  <dcterms:modified xsi:type="dcterms:W3CDTF">2022-07-18T15:04:52Z</dcterms:modified>
</cp:coreProperties>
</file>