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90.20.36\obraspublicas\Buchu\PULPO\Pliego Rafael Obligado p publicar\"/>
    </mc:Choice>
  </mc:AlternateContent>
  <xr:revisionPtr revIDLastSave="0" documentId="13_ncr:1_{9736CF75-5BAC-42A8-BA3C-9927A8D9D12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N LORENZO rafael obligado" sheetId="24" r:id="rId1"/>
    <sheet name="computo" sheetId="27" r:id="rId2"/>
    <sheet name="Plan de Trabajo (2)" sheetId="25" r:id="rId3"/>
  </sheets>
  <externalReferences>
    <externalReference r:id="rId4"/>
  </externalReferences>
  <definedNames>
    <definedName name="Fecha">'[1]Hoja 1'!$D$3</definedName>
    <definedName name="Insumos">'[1]Hoja 1'!$A$5:$D$440</definedName>
  </definedNames>
  <calcPr calcId="181029"/>
</workbook>
</file>

<file path=xl/calcChain.xml><?xml version="1.0" encoding="utf-8"?>
<calcChain xmlns="http://schemas.openxmlformats.org/spreadsheetml/2006/main">
  <c r="F16" i="27" l="1"/>
  <c r="D21" i="27" l="1"/>
  <c r="D23" i="27" s="1"/>
  <c r="E25" i="24" s="1"/>
  <c r="F17" i="27"/>
  <c r="K25" i="24" l="1"/>
  <c r="D28" i="27"/>
  <c r="G19" i="24"/>
  <c r="G21" i="24"/>
  <c r="I19" i="24"/>
  <c r="L19" i="24"/>
  <c r="M19" i="24" s="1"/>
  <c r="N19" i="24" l="1"/>
  <c r="O18" i="24" s="1"/>
  <c r="C15" i="25" s="1"/>
  <c r="I21" i="24"/>
  <c r="K21" i="24"/>
  <c r="H28" i="27"/>
  <c r="F21" i="27"/>
  <c r="E23" i="24" s="1"/>
  <c r="G23" i="24" s="1"/>
  <c r="I23" i="24" l="1"/>
  <c r="L21" i="24"/>
  <c r="N21" i="24" s="1"/>
  <c r="O20" i="24" s="1"/>
  <c r="K23" i="24"/>
  <c r="L23" i="24" l="1"/>
  <c r="N23" i="24" s="1"/>
  <c r="O22" i="24" s="1"/>
  <c r="C18" i="25" s="1"/>
  <c r="M21" i="24"/>
  <c r="M23" i="24" l="1"/>
  <c r="C17" i="25"/>
  <c r="I25" i="24"/>
  <c r="I27" i="24" l="1"/>
  <c r="G25" i="24" l="1"/>
  <c r="G27" i="24" s="1"/>
  <c r="L25" i="24" l="1"/>
  <c r="N25" i="24" s="1"/>
  <c r="O24" i="24" s="1"/>
  <c r="K27" i="24"/>
  <c r="O30" i="24" s="1"/>
  <c r="C25" i="25" s="1"/>
  <c r="C16" i="25" l="1"/>
  <c r="O27" i="24"/>
  <c r="O28" i="24" l="1"/>
  <c r="C23" i="25" s="1"/>
  <c r="C21" i="25"/>
  <c r="C22" i="25" l="1"/>
  <c r="C24" i="25" s="1"/>
  <c r="C26" i="25" s="1"/>
  <c r="G17" i="25"/>
  <c r="O29" i="24"/>
  <c r="O32" i="24" s="1"/>
  <c r="F16" i="25"/>
  <c r="G16" i="25" s="1"/>
  <c r="I18" i="25" l="1"/>
  <c r="I28" i="25" s="1"/>
  <c r="I32" i="25" s="1"/>
  <c r="H18" i="25"/>
  <c r="H28" i="25" s="1"/>
  <c r="G18" i="25"/>
  <c r="G28" i="25" s="1"/>
  <c r="G32" i="25" s="1"/>
  <c r="F15" i="25"/>
  <c r="F28" i="25" s="1"/>
  <c r="H32" i="25"/>
  <c r="F29" i="25" l="1"/>
  <c r="F32" i="25"/>
  <c r="F33" i="25" l="1"/>
  <c r="G29" i="25"/>
  <c r="H29" i="25" l="1"/>
  <c r="G33" i="25"/>
  <c r="H33" i="25" l="1"/>
  <c r="I29" i="25"/>
  <c r="I33" i="25" l="1"/>
</calcChain>
</file>

<file path=xl/sharedStrings.xml><?xml version="1.0" encoding="utf-8"?>
<sst xmlns="http://schemas.openxmlformats.org/spreadsheetml/2006/main" count="98" uniqueCount="81">
  <si>
    <t>N°</t>
  </si>
  <si>
    <t>Un.</t>
  </si>
  <si>
    <t>Incidencia</t>
  </si>
  <si>
    <t>3.1</t>
  </si>
  <si>
    <t>1.1</t>
  </si>
  <si>
    <t>Total Item</t>
  </si>
  <si>
    <t>Total Rubro</t>
  </si>
  <si>
    <r>
      <t xml:space="preserve">SUBTOTAL 2 </t>
    </r>
    <r>
      <rPr>
        <sz val="9"/>
        <rFont val="Arial"/>
        <family val="2"/>
      </rPr>
      <t>(I + II)</t>
    </r>
  </si>
  <si>
    <t>TOTAL FINAL</t>
  </si>
  <si>
    <t>MATERIALES</t>
  </si>
  <si>
    <t>MANO DE OBRA</t>
  </si>
  <si>
    <t>C. U.</t>
  </si>
  <si>
    <t xml:space="preserve">Total </t>
  </si>
  <si>
    <t xml:space="preserve">C. U. </t>
  </si>
  <si>
    <t xml:space="preserve">DESCRIPCION DEL ITEM              </t>
  </si>
  <si>
    <t>Cant.total</t>
  </si>
  <si>
    <t>ITEM</t>
  </si>
  <si>
    <t>DESCRIPCIÓN</t>
  </si>
  <si>
    <t>PRECIO P/ITEM (S)</t>
  </si>
  <si>
    <t xml:space="preserve"> </t>
  </si>
  <si>
    <t>PRECIO SUBTOTAL1</t>
  </si>
  <si>
    <t>GASTOS GENERALES</t>
  </si>
  <si>
    <t>IVA 21%</t>
  </si>
  <si>
    <t>SUBTOTAL 2( sub.1+g.gral+transp)</t>
  </si>
  <si>
    <t>TOTAL RUBROS</t>
  </si>
  <si>
    <t xml:space="preserve">                                                TOTAL  ACUMULADO (100%)</t>
  </si>
  <si>
    <t>EQUIPOS</t>
  </si>
  <si>
    <t>C.U.Mat.+M.Obra+Equipos</t>
  </si>
  <si>
    <t>M2</t>
  </si>
  <si>
    <t>SUBTOTAL ITEM</t>
  </si>
  <si>
    <t xml:space="preserve">Pavimento articualdo de adoquines (incluye tomado de juntas con arena y cemento en seco) </t>
  </si>
  <si>
    <t>4.1</t>
  </si>
  <si>
    <t>5.1</t>
  </si>
  <si>
    <t>QUINCENA 1</t>
  </si>
  <si>
    <t>QUINCENA 2</t>
  </si>
  <si>
    <t>QUINCENA 3</t>
  </si>
  <si>
    <t>QUINCENA 4</t>
  </si>
  <si>
    <t>INCID. (%)</t>
  </si>
  <si>
    <t>SUBTOTAL 1</t>
  </si>
  <si>
    <t xml:space="preserve">  </t>
  </si>
  <si>
    <t>m2</t>
  </si>
  <si>
    <t xml:space="preserve">                                                TOTAL AVANCE ACUMULADO (18,67%)</t>
  </si>
  <si>
    <t>LOCALIDAD: SAN LORENZO</t>
  </si>
  <si>
    <t>MUNICIPIO:  SAN LORENZO</t>
  </si>
  <si>
    <t>DEPARTAMENTO: CAPITAL</t>
  </si>
  <si>
    <t>PLANILLA de CÓMPUTO y PRESUPUESTO - MUNICIPIO SAN LORENZO</t>
  </si>
  <si>
    <t>PAVIMENTO ARTICULADO</t>
  </si>
  <si>
    <t>CARTEL DE OBRA</t>
  </si>
  <si>
    <t>Provisión y Colocación de Cartel de Obra</t>
  </si>
  <si>
    <t>HORMIGÖN SIMPLE</t>
  </si>
  <si>
    <t>Pavimento de hormigon H21 para Badenes de 0,15m</t>
  </si>
  <si>
    <t xml:space="preserve">                                INVERSION MENSUAL </t>
  </si>
  <si>
    <t xml:space="preserve">                 INVERSION MENSUAL ACUMULADA </t>
  </si>
  <si>
    <t xml:space="preserve">                                 TOTAL  ACUMULADO </t>
  </si>
  <si>
    <t xml:space="preserve">                                                     TOTAL AVANCE MENSUAL</t>
  </si>
  <si>
    <t>GASTOS GENERALES (5% sobre SUBTOTAL 1)</t>
  </si>
  <si>
    <t xml:space="preserve">                                                                                                                                               </t>
  </si>
  <si>
    <t>corodn cuneta</t>
  </si>
  <si>
    <t>ML</t>
  </si>
  <si>
    <t xml:space="preserve">TOTAL: </t>
  </si>
  <si>
    <t>Longitud (m)</t>
  </si>
  <si>
    <t>Ancho (m)</t>
  </si>
  <si>
    <t>Area (m2)</t>
  </si>
  <si>
    <t>espesor</t>
  </si>
  <si>
    <t>Volumen (m3)</t>
  </si>
  <si>
    <t>Superficie a pavimentar</t>
  </si>
  <si>
    <t>Cordon Cuneta</t>
  </si>
  <si>
    <t>Badén</t>
  </si>
  <si>
    <t xml:space="preserve">Excavación </t>
  </si>
  <si>
    <t>PLANILLA DE COMPUTO RAFAEL OBLIGADO</t>
  </si>
  <si>
    <r>
      <t>OBRA: "ADOQUINADO CALLE R. OBLIGADO"  (desde Mariano Moreno hasta J. Castellanos)</t>
    </r>
    <r>
      <rPr>
        <sz val="12"/>
        <rFont val="Arial"/>
        <family val="2"/>
      </rPr>
      <t xml:space="preserve"> </t>
    </r>
  </si>
  <si>
    <t>cuneta sobre Rafael Obligado</t>
  </si>
  <si>
    <t>CUNETA CUNETA</t>
  </si>
  <si>
    <r>
      <t>OBRA: "ADOQUINADO CALLE  RAFAEL OBLIGADO"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( Entre Pasaje Benavente y 2 de Abril)</t>
    </r>
  </si>
  <si>
    <t>Rafael Obligado</t>
  </si>
  <si>
    <t>desde Joaquín Castellanos hasta Benavente</t>
  </si>
  <si>
    <t>desde Joaquín Castellanos hasta 2 de Abril</t>
  </si>
  <si>
    <t xml:space="preserve"> intersección Belisario Roldán con 2 de Abril</t>
  </si>
  <si>
    <t>Cordón Cuneta</t>
  </si>
  <si>
    <t>IVA (21%)</t>
  </si>
  <si>
    <t>NOTA: LAS MEDIDAS SERÁN CORROBORADAS POR EL OFERENTE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</si>
</sst>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"/>
    <numFmt numFmtId="167" formatCode="_ [$$-2C0A]\ * #,##0.00_ ;_ [$$-2C0A]\ * \-#,##0.00_ ;_ [$$-2C0A]\ * &quot;-&quot;??_ ;_ @_ "/>
    <numFmt numFmtId="168" formatCode="&quot;$&quot;#,##0.00;[Red]\-&quot;$&quot;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30"/>
      <name val="Arial"/>
      <family val="2"/>
    </font>
    <font>
      <sz val="9"/>
      <color indexed="30"/>
      <name val="Arial"/>
      <family val="2"/>
    </font>
    <font>
      <sz val="9"/>
      <color indexed="17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9"/>
      <color theme="6" tint="-0.499984740745262"/>
      <name val="Arial"/>
      <family val="2"/>
    </font>
    <font>
      <b/>
      <sz val="7"/>
      <color indexed="17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Courier"/>
      <family val="3"/>
    </font>
    <font>
      <b/>
      <u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/>
  </cellStyleXfs>
  <cellXfs count="199">
    <xf numFmtId="0" fontId="0" fillId="0" borderId="0" xfId="0"/>
    <xf numFmtId="0" fontId="3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0" fontId="4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3" borderId="13" xfId="0" applyFont="1" applyFill="1" applyBorder="1"/>
    <xf numFmtId="0" fontId="4" fillId="3" borderId="14" xfId="0" applyFont="1" applyFill="1" applyBorder="1"/>
    <xf numFmtId="0" fontId="4" fillId="3" borderId="6" xfId="0" applyFont="1" applyFill="1" applyBorder="1" applyAlignment="1">
      <alignment horizontal="center"/>
    </xf>
    <xf numFmtId="10" fontId="4" fillId="0" borderId="15" xfId="0" applyNumberFormat="1" applyFont="1" applyBorder="1"/>
    <xf numFmtId="9" fontId="3" fillId="0" borderId="16" xfId="0" applyNumberFormat="1" applyFont="1" applyBorder="1" applyAlignment="1">
      <alignment horizontal="center" vertical="center"/>
    </xf>
    <xf numFmtId="10" fontId="3" fillId="0" borderId="0" xfId="0" applyNumberFormat="1" applyFont="1"/>
    <xf numFmtId="10" fontId="4" fillId="0" borderId="0" xfId="0" applyNumberFormat="1" applyFont="1"/>
    <xf numFmtId="9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9" fontId="3" fillId="0" borderId="18" xfId="0" applyNumberFormat="1" applyFont="1" applyBorder="1" applyAlignment="1">
      <alignment horizontal="center" vertical="center"/>
    </xf>
    <xf numFmtId="167" fontId="3" fillId="0" borderId="18" xfId="0" applyNumberFormat="1" applyFont="1" applyBorder="1"/>
    <xf numFmtId="0" fontId="5" fillId="0" borderId="1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6" fillId="3" borderId="13" xfId="0" applyFont="1" applyFill="1" applyBorder="1"/>
    <xf numFmtId="167" fontId="5" fillId="0" borderId="3" xfId="0" applyNumberFormat="1" applyFont="1" applyBorder="1" applyAlignment="1">
      <alignment horizontal="center" vertical="center" wrapText="1"/>
    </xf>
    <xf numFmtId="167" fontId="3" fillId="0" borderId="18" xfId="0" applyNumberFormat="1" applyFont="1" applyBorder="1" applyAlignment="1">
      <alignment horizontal="left"/>
    </xf>
    <xf numFmtId="167" fontId="4" fillId="3" borderId="13" xfId="0" applyNumberFormat="1" applyFont="1" applyFill="1" applyBorder="1"/>
    <xf numFmtId="167" fontId="4" fillId="0" borderId="24" xfId="0" applyNumberFormat="1" applyFont="1" applyBorder="1"/>
    <xf numFmtId="167" fontId="3" fillId="0" borderId="25" xfId="0" applyNumberFormat="1" applyFont="1" applyBorder="1" applyAlignment="1">
      <alignment horizontal="left"/>
    </xf>
    <xf numFmtId="167" fontId="4" fillId="0" borderId="24" xfId="0" applyNumberFormat="1" applyFont="1" applyBorder="1" applyAlignment="1">
      <alignment horizontal="left"/>
    </xf>
    <xf numFmtId="167" fontId="3" fillId="0" borderId="23" xfId="0" applyNumberFormat="1" applyFont="1" applyBorder="1"/>
    <xf numFmtId="9" fontId="3" fillId="0" borderId="8" xfId="0" applyNumberFormat="1" applyFont="1" applyBorder="1" applyAlignment="1">
      <alignment horizontal="center" vertical="center"/>
    </xf>
    <xf numFmtId="167" fontId="3" fillId="0" borderId="27" xfId="0" applyNumberFormat="1" applyFont="1" applyBorder="1" applyAlignment="1">
      <alignment horizontal="left"/>
    </xf>
    <xf numFmtId="0" fontId="0" fillId="0" borderId="2" xfId="0" applyBorder="1"/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2" xfId="0" applyFill="1" applyBorder="1"/>
    <xf numFmtId="9" fontId="0" fillId="5" borderId="2" xfId="0" applyNumberFormat="1" applyFill="1" applyBorder="1"/>
    <xf numFmtId="0" fontId="0" fillId="0" borderId="0" xfId="0" applyAlignment="1">
      <alignment vertical="center"/>
    </xf>
    <xf numFmtId="0" fontId="5" fillId="5" borderId="2" xfId="0" applyFont="1" applyFill="1" applyBorder="1"/>
    <xf numFmtId="0" fontId="3" fillId="0" borderId="2" xfId="0" applyFont="1" applyBorder="1" applyAlignment="1">
      <alignment wrapText="1"/>
    </xf>
    <xf numFmtId="10" fontId="4" fillId="0" borderId="32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10" fontId="0" fillId="0" borderId="2" xfId="3" applyNumberFormat="1" applyFont="1" applyBorder="1"/>
    <xf numFmtId="10" fontId="0" fillId="0" borderId="8" xfId="3" applyNumberFormat="1" applyFont="1" applyBorder="1"/>
    <xf numFmtId="10" fontId="20" fillId="6" borderId="2" xfId="3" applyNumberFormat="1" applyFont="1" applyFill="1" applyBorder="1"/>
    <xf numFmtId="0" fontId="2" fillId="0" borderId="0" xfId="0" applyFont="1"/>
    <xf numFmtId="10" fontId="20" fillId="5" borderId="2" xfId="3" applyNumberFormat="1" applyFont="1" applyFill="1" applyBorder="1"/>
    <xf numFmtId="164" fontId="10" fillId="0" borderId="2" xfId="4" applyFont="1" applyBorder="1"/>
    <xf numFmtId="0" fontId="3" fillId="0" borderId="2" xfId="0" applyFont="1" applyBorder="1"/>
    <xf numFmtId="168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/>
    <xf numFmtId="9" fontId="3" fillId="0" borderId="2" xfId="3" applyFont="1" applyBorder="1"/>
    <xf numFmtId="0" fontId="4" fillId="0" borderId="2" xfId="0" applyFont="1" applyBorder="1"/>
    <xf numFmtId="0" fontId="3" fillId="0" borderId="0" xfId="0" applyFont="1"/>
    <xf numFmtId="168" fontId="3" fillId="0" borderId="0" xfId="0" applyNumberFormat="1" applyFont="1"/>
    <xf numFmtId="9" fontId="3" fillId="0" borderId="0" xfId="3" applyFont="1" applyBorder="1"/>
    <xf numFmtId="0" fontId="3" fillId="0" borderId="2" xfId="0" applyFont="1" applyBorder="1" applyAlignment="1">
      <alignment vertical="center" wrapText="1"/>
    </xf>
    <xf numFmtId="0" fontId="21" fillId="5" borderId="2" xfId="0" applyFont="1" applyFill="1" applyBorder="1" applyAlignment="1">
      <alignment horizontal="center" vertical="center"/>
    </xf>
    <xf numFmtId="0" fontId="4" fillId="0" borderId="28" xfId="0" applyFont="1" applyBorder="1"/>
    <xf numFmtId="0" fontId="3" fillId="0" borderId="13" xfId="0" applyFont="1" applyBorder="1" applyAlignment="1">
      <alignment horizontal="center" vertical="center"/>
    </xf>
    <xf numFmtId="0" fontId="5" fillId="3" borderId="13" xfId="0" applyFont="1" applyFill="1" applyBorder="1"/>
    <xf numFmtId="168" fontId="4" fillId="0" borderId="2" xfId="0" applyNumberFormat="1" applyFont="1" applyBorder="1"/>
    <xf numFmtId="168" fontId="4" fillId="0" borderId="2" xfId="0" applyNumberFormat="1" applyFont="1" applyBorder="1" applyAlignment="1">
      <alignment horizontal="right"/>
    </xf>
    <xf numFmtId="168" fontId="4" fillId="4" borderId="2" xfId="0" applyNumberFormat="1" applyFont="1" applyFill="1" applyBorder="1"/>
    <xf numFmtId="167" fontId="3" fillId="0" borderId="7" xfId="0" applyNumberFormat="1" applyFont="1" applyBorder="1" applyAlignment="1">
      <alignment horizontal="center" vertical="center"/>
    </xf>
    <xf numFmtId="167" fontId="4" fillId="0" borderId="13" xfId="0" applyNumberFormat="1" applyFont="1" applyBorder="1"/>
    <xf numFmtId="1" fontId="3" fillId="0" borderId="32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3" fillId="0" borderId="32" xfId="0" applyFont="1" applyBorder="1"/>
    <xf numFmtId="0" fontId="4" fillId="0" borderId="7" xfId="0" applyFont="1" applyBorder="1"/>
    <xf numFmtId="1" fontId="3" fillId="0" borderId="32" xfId="0" applyNumberFormat="1" applyFont="1" applyBorder="1" applyAlignment="1">
      <alignment horizontal="center" vertical="center"/>
    </xf>
    <xf numFmtId="0" fontId="6" fillId="0" borderId="38" xfId="0" applyFont="1" applyBorder="1"/>
    <xf numFmtId="167" fontId="7" fillId="0" borderId="32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/>
    </xf>
    <xf numFmtId="167" fontId="3" fillId="0" borderId="3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7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3" fillId="0" borderId="21" xfId="0" applyFont="1" applyBorder="1"/>
    <xf numFmtId="168" fontId="3" fillId="0" borderId="21" xfId="0" applyNumberFormat="1" applyFont="1" applyBorder="1" applyAlignment="1">
      <alignment horizontal="center"/>
    </xf>
    <xf numFmtId="10" fontId="3" fillId="0" borderId="21" xfId="3" applyNumberFormat="1" applyFont="1" applyBorder="1" applyAlignment="1">
      <alignment horizontal="center"/>
    </xf>
    <xf numFmtId="0" fontId="22" fillId="5" borderId="21" xfId="0" applyFont="1" applyFill="1" applyBorder="1" applyAlignment="1">
      <alignment horizontal="center"/>
    </xf>
    <xf numFmtId="0" fontId="21" fillId="7" borderId="39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0" fontId="21" fillId="7" borderId="37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10" fontId="3" fillId="0" borderId="19" xfId="3" applyNumberFormat="1" applyFont="1" applyBorder="1" applyAlignment="1">
      <alignment horizontal="center"/>
    </xf>
    <xf numFmtId="0" fontId="0" fillId="5" borderId="21" xfId="0" applyFill="1" applyBorder="1"/>
    <xf numFmtId="10" fontId="20" fillId="5" borderId="21" xfId="3" applyNumberFormat="1" applyFont="1" applyFill="1" applyBorder="1"/>
    <xf numFmtId="10" fontId="20" fillId="5" borderId="21" xfId="3" quotePrefix="1" applyNumberFormat="1" applyFont="1" applyFill="1" applyBorder="1"/>
    <xf numFmtId="10" fontId="20" fillId="6" borderId="4" xfId="3" applyNumberFormat="1" applyFont="1" applyFill="1" applyBorder="1"/>
    <xf numFmtId="10" fontId="20" fillId="5" borderId="4" xfId="3" applyNumberFormat="1" applyFont="1" applyFill="1" applyBorder="1"/>
    <xf numFmtId="9" fontId="0" fillId="5" borderId="4" xfId="0" applyNumberFormat="1" applyFill="1" applyBorder="1"/>
    <xf numFmtId="0" fontId="5" fillId="3" borderId="15" xfId="0" applyFont="1" applyFill="1" applyBorder="1"/>
    <xf numFmtId="0" fontId="5" fillId="3" borderId="30" xfId="0" applyFont="1" applyFill="1" applyBorder="1"/>
    <xf numFmtId="0" fontId="5" fillId="3" borderId="18" xfId="0" applyFont="1" applyFill="1" applyBorder="1"/>
    <xf numFmtId="0" fontId="14" fillId="3" borderId="3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39" xfId="0" applyBorder="1"/>
    <xf numFmtId="0" fontId="0" fillId="0" borderId="43" xfId="0" applyBorder="1"/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4" xfId="0" applyBorder="1"/>
    <xf numFmtId="0" fontId="0" fillId="0" borderId="16" xfId="0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5" xfId="0" applyBorder="1"/>
    <xf numFmtId="0" fontId="0" fillId="0" borderId="17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0" xfId="0" applyBorder="1"/>
    <xf numFmtId="167" fontId="3" fillId="5" borderId="2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167" fontId="8" fillId="5" borderId="2" xfId="0" applyNumberFormat="1" applyFont="1" applyFill="1" applyBorder="1" applyAlignment="1">
      <alignment horizontal="center" vertical="center"/>
    </xf>
    <xf numFmtId="167" fontId="17" fillId="5" borderId="2" xfId="0" applyNumberFormat="1" applyFont="1" applyFill="1" applyBorder="1" applyAlignment="1">
      <alignment horizontal="center" vertical="center"/>
    </xf>
    <xf numFmtId="10" fontId="4" fillId="5" borderId="19" xfId="0" applyNumberFormat="1" applyFont="1" applyFill="1" applyBorder="1" applyAlignment="1">
      <alignment horizontal="center" vertical="center"/>
    </xf>
    <xf numFmtId="1" fontId="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wrapText="1"/>
    </xf>
    <xf numFmtId="167" fontId="24" fillId="3" borderId="6" xfId="0" applyNumberFormat="1" applyFont="1" applyFill="1" applyBorder="1"/>
    <xf numFmtId="0" fontId="0" fillId="8" borderId="2" xfId="0" applyFill="1" applyBorder="1"/>
    <xf numFmtId="167" fontId="4" fillId="0" borderId="26" xfId="0" applyNumberFormat="1" applyFont="1" applyBorder="1"/>
    <xf numFmtId="167" fontId="3" fillId="9" borderId="2" xfId="0" applyNumberFormat="1" applyFont="1" applyFill="1" applyBorder="1" applyAlignment="1">
      <alignment horizontal="center" vertical="center"/>
    </xf>
    <xf numFmtId="1" fontId="4" fillId="9" borderId="22" xfId="0" applyNumberFormat="1" applyFont="1" applyFill="1" applyBorder="1" applyAlignment="1">
      <alignment horizontal="center"/>
    </xf>
    <xf numFmtId="0" fontId="4" fillId="9" borderId="21" xfId="0" applyFont="1" applyFill="1" applyBorder="1"/>
    <xf numFmtId="0" fontId="4" fillId="9" borderId="21" xfId="0" applyFont="1" applyFill="1" applyBorder="1" applyAlignment="1">
      <alignment horizontal="center" vertical="center"/>
    </xf>
    <xf numFmtId="166" fontId="4" fillId="9" borderId="21" xfId="0" applyNumberFormat="1" applyFont="1" applyFill="1" applyBorder="1" applyAlignment="1">
      <alignment horizontal="center" vertical="center"/>
    </xf>
    <xf numFmtId="167" fontId="6" fillId="9" borderId="21" xfId="0" applyNumberFormat="1" applyFont="1" applyFill="1" applyBorder="1" applyAlignment="1">
      <alignment horizontal="center" vertical="center"/>
    </xf>
    <xf numFmtId="167" fontId="7" fillId="9" borderId="21" xfId="0" applyNumberFormat="1" applyFont="1" applyFill="1" applyBorder="1" applyAlignment="1">
      <alignment horizontal="center" vertical="center"/>
    </xf>
    <xf numFmtId="167" fontId="3" fillId="9" borderId="21" xfId="0" applyNumberFormat="1" applyFont="1" applyFill="1" applyBorder="1" applyAlignment="1">
      <alignment horizontal="center" vertical="center"/>
    </xf>
    <xf numFmtId="167" fontId="4" fillId="9" borderId="21" xfId="0" applyNumberFormat="1" applyFont="1" applyFill="1" applyBorder="1" applyAlignment="1">
      <alignment horizontal="center" vertical="center"/>
    </xf>
    <xf numFmtId="10" fontId="3" fillId="9" borderId="23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/>
    </xf>
    <xf numFmtId="0" fontId="4" fillId="9" borderId="2" xfId="0" applyFont="1" applyFill="1" applyBorder="1"/>
    <xf numFmtId="0" fontId="4" fillId="9" borderId="2" xfId="0" applyFont="1" applyFill="1" applyBorder="1" applyAlignment="1">
      <alignment horizontal="center" vertical="center"/>
    </xf>
    <xf numFmtId="4" fontId="3" fillId="9" borderId="2" xfId="0" applyNumberFormat="1" applyFont="1" applyFill="1" applyBorder="1" applyAlignment="1">
      <alignment horizontal="center" vertical="center"/>
    </xf>
    <xf numFmtId="167" fontId="8" fillId="9" borderId="2" xfId="0" applyNumberFormat="1" applyFont="1" applyFill="1" applyBorder="1" applyAlignment="1">
      <alignment horizontal="center" vertical="center"/>
    </xf>
    <xf numFmtId="167" fontId="4" fillId="9" borderId="2" xfId="0" applyNumberFormat="1" applyFont="1" applyFill="1" applyBorder="1" applyAlignment="1">
      <alignment horizontal="center" vertical="center"/>
    </xf>
    <xf numFmtId="10" fontId="3" fillId="9" borderId="19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5" fillId="3" borderId="0" xfId="0" applyFont="1" applyFill="1"/>
    <xf numFmtId="0" fontId="2" fillId="0" borderId="16" xfId="0" applyFont="1" applyBorder="1"/>
    <xf numFmtId="0" fontId="0" fillId="8" borderId="2" xfId="0" applyFill="1" applyBorder="1" applyAlignment="1">
      <alignment horizontal="center" vertical="center"/>
    </xf>
    <xf numFmtId="0" fontId="2" fillId="8" borderId="2" xfId="0" applyFont="1" applyFill="1" applyBorder="1"/>
    <xf numFmtId="164" fontId="2" fillId="0" borderId="2" xfId="4" applyFont="1" applyBorder="1"/>
    <xf numFmtId="0" fontId="5" fillId="0" borderId="4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0" fontId="15" fillId="0" borderId="37" xfId="0" applyNumberFormat="1" applyFont="1" applyBorder="1" applyAlignment="1">
      <alignment horizontal="center" vertical="center"/>
    </xf>
    <xf numFmtId="10" fontId="15" fillId="0" borderId="2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4" fillId="0" borderId="36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0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4" fontId="0" fillId="0" borderId="0" xfId="0" applyNumberFormat="1"/>
    <xf numFmtId="0" fontId="4" fillId="0" borderId="2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6" fillId="0" borderId="0" xfId="0" applyFont="1" applyAlignment="1">
      <alignment horizontal="center"/>
    </xf>
  </cellXfs>
  <cellStyles count="12">
    <cellStyle name="Bueno" xfId="1" xr:uid="{00000000-0005-0000-0000-000000000000}"/>
    <cellStyle name="Encabezado 1" xfId="2" xr:uid="{00000000-0005-0000-0000-000001000000}"/>
    <cellStyle name="Millares 2" xfId="10" xr:uid="{00000000-0005-0000-0000-000004000000}"/>
    <cellStyle name="Millares 3" xfId="8" xr:uid="{00000000-0005-0000-0000-000005000000}"/>
    <cellStyle name="Moneda" xfId="4" builtinId="4"/>
    <cellStyle name="Moneda 2" xfId="6" xr:uid="{00000000-0005-0000-0000-000007000000}"/>
    <cellStyle name="Moneda 3" xfId="9" xr:uid="{00000000-0005-0000-0000-000008000000}"/>
    <cellStyle name="Normal" xfId="0" builtinId="0"/>
    <cellStyle name="Normal 2" xfId="11" xr:uid="{00000000-0005-0000-0000-00000A000000}"/>
    <cellStyle name="Normal 3" xfId="7" xr:uid="{00000000-0005-0000-0000-00000B000000}"/>
    <cellStyle name="Porcentaje" xfId="3" builtinId="5"/>
    <cellStyle name="Porcentaje 2" xfId="5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1042147</xdr:colOff>
      <xdr:row>0</xdr:row>
      <xdr:rowOff>0</xdr:rowOff>
    </xdr:from>
    <xdr:to>
      <xdr:col>15</xdr:col>
      <xdr:colOff>168087</xdr:colOff>
      <xdr:row>7</xdr:row>
      <xdr:rowOff>459442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CB8A8071-EAAC-4B3D-BF41-A948E059103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51794" y="0"/>
          <a:ext cx="6667499" cy="15576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47625</xdr:rowOff>
    </xdr:from>
    <xdr:to>
      <xdr:col>5</xdr:col>
      <xdr:colOff>428625</xdr:colOff>
      <xdr:row>10</xdr:row>
      <xdr:rowOff>38100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50031E2D-72E2-4DD9-9DFA-6EF861F4CA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371475"/>
          <a:ext cx="5943600" cy="1285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198783</xdr:colOff>
      <xdr:row>0</xdr:row>
      <xdr:rowOff>1</xdr:rowOff>
    </xdr:from>
    <xdr:to>
      <xdr:col>8</xdr:col>
      <xdr:colOff>530087</xdr:colOff>
      <xdr:row>5</xdr:row>
      <xdr:rowOff>33130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FCE05BC3-1B3B-4F4B-B130-8827AFD719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261" y="1"/>
          <a:ext cx="4240696" cy="8613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ras\archivos\PabloAmado\Precios%20Registro\An_11_06_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1"/>
      <sheetName val="Hoja1"/>
      <sheetName val="Hoja2"/>
      <sheetName val="Hoja3"/>
      <sheetName val="Resumen"/>
      <sheetName val="IN-01-07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>
        <row r="6">
          <cell r="A6" t="str">
            <v/>
          </cell>
        </row>
        <row r="8">
          <cell r="A8" t="str">
            <v>COMPUTO Y PRESUPUESTO</v>
          </cell>
        </row>
        <row r="9">
          <cell r="A9" t="str">
            <v>UBICACIÓN: BOLIVAR  Nº….</v>
          </cell>
        </row>
        <row r="10">
          <cell r="A10" t="str">
            <v>MES BASE: ENERO 2007</v>
          </cell>
        </row>
        <row r="12">
          <cell r="A12" t="str">
            <v>N°</v>
          </cell>
          <cell r="B12" t="str">
            <v>DESCRIPCION DEL ITEM</v>
          </cell>
          <cell r="C12" t="str">
            <v>UN.</v>
          </cell>
          <cell r="D12" t="str">
            <v>CANT.PARC.</v>
          </cell>
        </row>
        <row r="13">
          <cell r="A13">
            <v>1</v>
          </cell>
          <cell r="B13" t="str">
            <v>TRABAJOS PRELIMINARES</v>
          </cell>
        </row>
        <row r="14">
          <cell r="A14" t="str">
            <v>1.01</v>
          </cell>
          <cell r="B14" t="str">
            <v>Cerco provisorio de Chapas</v>
          </cell>
          <cell r="C14" t="str">
            <v>ml.</v>
          </cell>
        </row>
        <row r="15">
          <cell r="A15" t="str">
            <v>1.02</v>
          </cell>
          <cell r="B15" t="str">
            <v>Obrador</v>
          </cell>
          <cell r="C15" t="str">
            <v>gl.</v>
          </cell>
          <cell r="D15">
            <v>200</v>
          </cell>
        </row>
        <row r="16">
          <cell r="A16" t="str">
            <v>1.03</v>
          </cell>
          <cell r="B16" t="str">
            <v>Limpieza y nivelación del terreno</v>
          </cell>
          <cell r="C16" t="str">
            <v>m2</v>
          </cell>
          <cell r="D16">
            <v>480</v>
          </cell>
        </row>
        <row r="17">
          <cell r="A17" t="str">
            <v>1.04</v>
          </cell>
          <cell r="B17" t="str">
            <v>Replanteo de Obra</v>
          </cell>
          <cell r="C17" t="str">
            <v>m2</v>
          </cell>
          <cell r="D17">
            <v>1300</v>
          </cell>
        </row>
        <row r="18">
          <cell r="A18" t="str">
            <v>1.05</v>
          </cell>
          <cell r="B18" t="str">
            <v>Limpieza final de obra</v>
          </cell>
          <cell r="C18" t="str">
            <v>gl.</v>
          </cell>
        </row>
        <row r="19">
          <cell r="A19">
            <v>2</v>
          </cell>
          <cell r="B19" t="str">
            <v>MOVIMIENTOS DE TIERRA</v>
          </cell>
          <cell r="C19" t="str">
            <v>m3</v>
          </cell>
          <cell r="D19">
            <v>49.1</v>
          </cell>
        </row>
        <row r="20">
          <cell r="A20" t="str">
            <v>2.01</v>
          </cell>
          <cell r="B20" t="str">
            <v>Excavación de pozos estructurales a mano</v>
          </cell>
          <cell r="C20" t="str">
            <v>m3</v>
          </cell>
          <cell r="D20">
            <v>60</v>
          </cell>
        </row>
        <row r="21">
          <cell r="A21" t="str">
            <v>2.02</v>
          </cell>
          <cell r="B21" t="str">
            <v>Relleno a máquina</v>
          </cell>
          <cell r="C21" t="str">
            <v>m3</v>
          </cell>
          <cell r="D21">
            <v>50</v>
          </cell>
        </row>
        <row r="22">
          <cell r="A22" t="str">
            <v>2.03</v>
          </cell>
          <cell r="B22" t="str">
            <v>Relleno de sótano</v>
          </cell>
          <cell r="C22" t="str">
            <v>m3</v>
          </cell>
          <cell r="D22">
            <v>60</v>
          </cell>
        </row>
        <row r="23">
          <cell r="A23" t="str">
            <v>2.04</v>
          </cell>
          <cell r="B23" t="str">
            <v>Compactación a mano</v>
          </cell>
          <cell r="C23" t="str">
            <v>m3</v>
          </cell>
          <cell r="D23">
            <v>96.5</v>
          </cell>
        </row>
        <row r="24">
          <cell r="A24" t="str">
            <v>2.05</v>
          </cell>
          <cell r="B24" t="str">
            <v>Excavación de sanja a mano</v>
          </cell>
          <cell r="C24" t="str">
            <v>m3</v>
          </cell>
          <cell r="D24">
            <v>70</v>
          </cell>
        </row>
        <row r="25">
          <cell r="A25">
            <v>3</v>
          </cell>
          <cell r="B25" t="str">
            <v>DESMONTAJE</v>
          </cell>
        </row>
        <row r="26">
          <cell r="A26" t="str">
            <v>3.01</v>
          </cell>
          <cell r="B26" t="str">
            <v>De paneles divisorios</v>
          </cell>
          <cell r="C26" t="str">
            <v>m2</v>
          </cell>
          <cell r="D26">
            <v>39.200000000000003</v>
          </cell>
        </row>
        <row r="27">
          <cell r="A27" t="str">
            <v>3.02</v>
          </cell>
          <cell r="B27" t="str">
            <v xml:space="preserve">Desarme de mesada de graito </v>
          </cell>
          <cell r="C27" t="str">
            <v>m2</v>
          </cell>
          <cell r="D27">
            <v>2.7</v>
          </cell>
        </row>
        <row r="28">
          <cell r="A28" t="str">
            <v>3.03</v>
          </cell>
          <cell r="B28" t="str">
            <v xml:space="preserve">Desarme de muebles bajos </v>
          </cell>
          <cell r="C28" t="str">
            <v>m2</v>
          </cell>
          <cell r="D28">
            <v>2.25</v>
          </cell>
        </row>
        <row r="29">
          <cell r="A29" t="str">
            <v>3.04</v>
          </cell>
          <cell r="B29" t="str">
            <v>Desarme de carpinterías</v>
          </cell>
          <cell r="C29" t="str">
            <v>u.</v>
          </cell>
          <cell r="D29">
            <v>34</v>
          </cell>
        </row>
        <row r="30">
          <cell r="A30">
            <v>4</v>
          </cell>
          <cell r="B30" t="str">
            <v>DEMOLICION</v>
          </cell>
          <cell r="C30" t="str">
            <v>gl.</v>
          </cell>
          <cell r="D30">
            <v>2</v>
          </cell>
        </row>
        <row r="31">
          <cell r="A31" t="str">
            <v>4.01</v>
          </cell>
          <cell r="B31" t="str">
            <v>Muros en Gral.</v>
          </cell>
          <cell r="C31" t="str">
            <v>m3</v>
          </cell>
        </row>
        <row r="32">
          <cell r="A32" t="str">
            <v>4.02</v>
          </cell>
          <cell r="B32" t="str">
            <v>Revoques</v>
          </cell>
          <cell r="C32" t="str">
            <v>m2</v>
          </cell>
          <cell r="D32">
            <v>82</v>
          </cell>
        </row>
        <row r="33">
          <cell r="A33" t="str">
            <v>4.03</v>
          </cell>
          <cell r="B33" t="str">
            <v>De pisos y umbrales</v>
          </cell>
          <cell r="C33" t="str">
            <v>m2</v>
          </cell>
          <cell r="D33">
            <v>45</v>
          </cell>
        </row>
        <row r="34">
          <cell r="A34" t="str">
            <v>4.04</v>
          </cell>
          <cell r="B34" t="str">
            <v>Contrapisos</v>
          </cell>
          <cell r="C34" t="str">
            <v>m2</v>
          </cell>
          <cell r="D34">
            <v>185</v>
          </cell>
        </row>
        <row r="35">
          <cell r="A35" t="str">
            <v>4.04</v>
          </cell>
          <cell r="B35" t="str">
            <v xml:space="preserve">Contrapiso de mesada </v>
          </cell>
          <cell r="C35" t="str">
            <v>m2</v>
          </cell>
          <cell r="D35">
            <v>2.7</v>
          </cell>
        </row>
        <row r="36">
          <cell r="A36" t="str">
            <v>4.05</v>
          </cell>
          <cell r="B36" t="str">
            <v>Contrapiso de placard</v>
          </cell>
          <cell r="C36" t="str">
            <v>m2</v>
          </cell>
          <cell r="D36">
            <v>0.8</v>
          </cell>
        </row>
        <row r="37">
          <cell r="A37" t="str">
            <v>4.06</v>
          </cell>
          <cell r="B37" t="str">
            <v>Contrapiso pasillo</v>
          </cell>
          <cell r="C37" t="str">
            <v>m2</v>
          </cell>
          <cell r="D37">
            <v>15</v>
          </cell>
        </row>
        <row r="38">
          <cell r="A38" t="str">
            <v>4.05</v>
          </cell>
          <cell r="B38" t="str">
            <v>De Revestimientos</v>
          </cell>
          <cell r="C38" t="str">
            <v>m2</v>
          </cell>
          <cell r="D38">
            <v>20</v>
          </cell>
        </row>
        <row r="39">
          <cell r="A39" t="str">
            <v>4.06</v>
          </cell>
          <cell r="B39" t="str">
            <v>De cielorrasos</v>
          </cell>
          <cell r="C39" t="str">
            <v>m2</v>
          </cell>
        </row>
        <row r="40">
          <cell r="A40">
            <v>5</v>
          </cell>
          <cell r="B40" t="str">
            <v>ESTRUCTURA RESISTENTE</v>
          </cell>
          <cell r="C40" t="str">
            <v>m2</v>
          </cell>
          <cell r="D40">
            <v>52.5</v>
          </cell>
        </row>
        <row r="41">
          <cell r="A41" t="str">
            <v>5.01</v>
          </cell>
          <cell r="B41" t="str">
            <v>Hº de limpieza</v>
          </cell>
          <cell r="C41" t="str">
            <v>m2</v>
          </cell>
          <cell r="D41">
            <v>36</v>
          </cell>
        </row>
        <row r="42">
          <cell r="A42" t="str">
            <v>5.02</v>
          </cell>
          <cell r="B42" t="str">
            <v>Hº Aº p/bases aisladas</v>
          </cell>
          <cell r="C42" t="str">
            <v>m3</v>
          </cell>
          <cell r="D42">
            <v>26.1</v>
          </cell>
        </row>
        <row r="43">
          <cell r="A43" t="str">
            <v>5.03</v>
          </cell>
          <cell r="B43" t="str">
            <v>Vigas de Encad. Inferior</v>
          </cell>
          <cell r="C43" t="str">
            <v>m3</v>
          </cell>
          <cell r="D43">
            <v>0.6</v>
          </cell>
        </row>
        <row r="44">
          <cell r="A44" t="str">
            <v>5.04</v>
          </cell>
          <cell r="B44" t="str">
            <v>Columnas Resistente</v>
          </cell>
          <cell r="C44" t="str">
            <v>m3</v>
          </cell>
          <cell r="D44">
            <v>14.37</v>
          </cell>
        </row>
        <row r="45">
          <cell r="A45" t="str">
            <v>5.05</v>
          </cell>
          <cell r="B45" t="str">
            <v>Vigas de Encad. Superior</v>
          </cell>
          <cell r="C45" t="str">
            <v>m3</v>
          </cell>
          <cell r="D45">
            <v>0.48</v>
          </cell>
        </row>
        <row r="46">
          <cell r="A46" t="str">
            <v>5.06</v>
          </cell>
          <cell r="B46" t="str">
            <v>Vigas resistentes</v>
          </cell>
          <cell r="C46" t="str">
            <v>m3</v>
          </cell>
          <cell r="D46">
            <v>12</v>
          </cell>
        </row>
        <row r="47">
          <cell r="A47" t="str">
            <v>5.07</v>
          </cell>
          <cell r="B47" t="str">
            <v>Losa Maciza e=10cm.</v>
          </cell>
          <cell r="C47" t="str">
            <v>m3</v>
          </cell>
          <cell r="D47">
            <v>26.25</v>
          </cell>
        </row>
        <row r="48">
          <cell r="A48">
            <v>6</v>
          </cell>
          <cell r="B48" t="str">
            <v>CONTRAPISOS</v>
          </cell>
        </row>
        <row r="49">
          <cell r="A49" t="str">
            <v>6.01</v>
          </cell>
          <cell r="B49" t="str">
            <v>Sobre terreno nat. -esp=12cm.</v>
          </cell>
          <cell r="C49" t="str">
            <v>m2</v>
          </cell>
          <cell r="D49">
            <v>270</v>
          </cell>
        </row>
        <row r="50">
          <cell r="A50" t="str">
            <v>6.02</v>
          </cell>
          <cell r="B50" t="str">
            <v>Sobre terreno de relleno y compactado-esp=12cm.</v>
          </cell>
          <cell r="C50" t="str">
            <v>m2</v>
          </cell>
          <cell r="D50">
            <v>100</v>
          </cell>
        </row>
        <row r="51">
          <cell r="A51" t="str">
            <v>6.03</v>
          </cell>
          <cell r="B51" t="str">
            <v>Sobre terreno nat. Armado-esp=10cm.</v>
          </cell>
          <cell r="C51" t="str">
            <v>m2</v>
          </cell>
          <cell r="D51">
            <v>213</v>
          </cell>
        </row>
        <row r="52">
          <cell r="A52" t="str">
            <v>6.04</v>
          </cell>
          <cell r="B52" t="str">
            <v>Sobre losa e=5cm.</v>
          </cell>
          <cell r="C52" t="str">
            <v>m2</v>
          </cell>
          <cell r="D52">
            <v>26.25</v>
          </cell>
        </row>
        <row r="53">
          <cell r="A53" t="str">
            <v>6.05</v>
          </cell>
          <cell r="B53" t="str">
            <v>Bajo mesadas</v>
          </cell>
          <cell r="C53" t="str">
            <v>m2</v>
          </cell>
          <cell r="D53">
            <v>32</v>
          </cell>
        </row>
        <row r="54">
          <cell r="A54">
            <v>7</v>
          </cell>
          <cell r="B54" t="str">
            <v>MAMPOSTERÍAS</v>
          </cell>
        </row>
        <row r="55">
          <cell r="A55" t="str">
            <v>7.01</v>
          </cell>
          <cell r="B55" t="str">
            <v>De ladrillo macizo común-esp=30cm.</v>
          </cell>
          <cell r="C55" t="str">
            <v>m3</v>
          </cell>
          <cell r="D55">
            <v>15</v>
          </cell>
        </row>
        <row r="56">
          <cell r="A56" t="str">
            <v>7.02</v>
          </cell>
          <cell r="B56" t="str">
            <v>De ladrillo hueco-18x18x30</v>
          </cell>
          <cell r="C56" t="str">
            <v>m2</v>
          </cell>
          <cell r="D56">
            <v>3340</v>
          </cell>
        </row>
        <row r="57">
          <cell r="A57" t="str">
            <v>7.03</v>
          </cell>
          <cell r="B57" t="str">
            <v>De ladrillo hueco-12x18x30</v>
          </cell>
          <cell r="C57" t="str">
            <v>m2</v>
          </cell>
          <cell r="D57">
            <v>114</v>
          </cell>
        </row>
        <row r="58">
          <cell r="A58">
            <v>8</v>
          </cell>
          <cell r="B58" t="str">
            <v>AISLACIONES</v>
          </cell>
          <cell r="C58" t="str">
            <v>m2</v>
          </cell>
          <cell r="D58">
            <v>160</v>
          </cell>
        </row>
        <row r="59">
          <cell r="A59" t="str">
            <v>8.01</v>
          </cell>
          <cell r="B59" t="str">
            <v>Capa aisladora de concreto e hidrófugo</v>
          </cell>
          <cell r="C59" t="str">
            <v>m2</v>
          </cell>
          <cell r="D59">
            <v>12</v>
          </cell>
        </row>
        <row r="60">
          <cell r="A60" t="str">
            <v>8.02</v>
          </cell>
          <cell r="B60" t="str">
            <v>Pintura asfáltica p/contrapisos, losas y canteros</v>
          </cell>
          <cell r="C60" t="str">
            <v>m2</v>
          </cell>
        </row>
        <row r="61">
          <cell r="A61" t="str">
            <v>8.03</v>
          </cell>
          <cell r="B61" t="str">
            <v>Telgopor 25mm. Semi duro</v>
          </cell>
          <cell r="C61" t="str">
            <v>m2</v>
          </cell>
          <cell r="D61">
            <v>130</v>
          </cell>
        </row>
        <row r="62">
          <cell r="A62">
            <v>9</v>
          </cell>
          <cell r="B62" t="str">
            <v>REVOQUES</v>
          </cell>
          <cell r="C62" t="str">
            <v>m2</v>
          </cell>
          <cell r="D62">
            <v>653</v>
          </cell>
        </row>
        <row r="63">
          <cell r="A63" t="str">
            <v>9.01</v>
          </cell>
          <cell r="B63" t="str">
            <v>Exterior a la cal</v>
          </cell>
          <cell r="C63" t="str">
            <v>m2</v>
          </cell>
          <cell r="D63">
            <v>26.25</v>
          </cell>
        </row>
        <row r="64">
          <cell r="A64" t="str">
            <v>9.02</v>
          </cell>
          <cell r="B64" t="str">
            <v>Grueso y Fina a la cal interior</v>
          </cell>
          <cell r="C64" t="str">
            <v>m2</v>
          </cell>
        </row>
        <row r="65">
          <cell r="A65">
            <v>10</v>
          </cell>
          <cell r="B65" t="str">
            <v>PISOS</v>
          </cell>
          <cell r="C65" t="str">
            <v>m2</v>
          </cell>
          <cell r="D65">
            <v>1591</v>
          </cell>
        </row>
        <row r="66">
          <cell r="A66" t="str">
            <v>10.01</v>
          </cell>
          <cell r="B66" t="str">
            <v>Mosaico calcáreo (vereda) 16 panes</v>
          </cell>
          <cell r="C66" t="str">
            <v>m2</v>
          </cell>
          <cell r="D66">
            <v>5828</v>
          </cell>
        </row>
        <row r="67">
          <cell r="A67" t="str">
            <v>10.02</v>
          </cell>
          <cell r="B67" t="str">
            <v>Mosaico calcáreo (patios interiores) 64 panes</v>
          </cell>
          <cell r="C67" t="str">
            <v>m2</v>
          </cell>
        </row>
        <row r="68">
          <cell r="A68" t="str">
            <v>10.03</v>
          </cell>
          <cell r="B68" t="str">
            <v>Baldosas cerámicas negras</v>
          </cell>
          <cell r="C68" t="str">
            <v>m2</v>
          </cell>
          <cell r="D68">
            <v>205</v>
          </cell>
        </row>
        <row r="69">
          <cell r="A69" t="str">
            <v>10.04</v>
          </cell>
          <cell r="B69" t="str">
            <v>Granito 30x30</v>
          </cell>
          <cell r="C69" t="str">
            <v>m2</v>
          </cell>
          <cell r="D69">
            <v>175</v>
          </cell>
        </row>
        <row r="70">
          <cell r="A70" t="str">
            <v>10.05</v>
          </cell>
          <cell r="B70" t="str">
            <v>Granito 15x15</v>
          </cell>
          <cell r="C70" t="str">
            <v>m2</v>
          </cell>
          <cell r="D70">
            <v>35</v>
          </cell>
        </row>
        <row r="71">
          <cell r="A71" t="str">
            <v>10.06</v>
          </cell>
          <cell r="B71" t="str">
            <v>Antideslizante (goma vainilla)</v>
          </cell>
          <cell r="C71" t="str">
            <v>m2</v>
          </cell>
          <cell r="D71">
            <v>780</v>
          </cell>
        </row>
        <row r="72">
          <cell r="A72" t="str">
            <v>10.07</v>
          </cell>
          <cell r="B72" t="str">
            <v>Carpeta de nivelación</v>
          </cell>
          <cell r="C72" t="str">
            <v>m2</v>
          </cell>
          <cell r="D72">
            <v>78</v>
          </cell>
        </row>
        <row r="73">
          <cell r="A73">
            <v>11</v>
          </cell>
          <cell r="B73" t="str">
            <v>ZOCALOS-ZOLIAS-UMBRALES-ANTPECHOS</v>
          </cell>
          <cell r="C73" t="str">
            <v>m2</v>
          </cell>
          <cell r="D73">
            <v>6</v>
          </cell>
        </row>
        <row r="74">
          <cell r="A74" t="str">
            <v>11.01</v>
          </cell>
          <cell r="B74" t="str">
            <v xml:space="preserve">Zócalos </v>
          </cell>
          <cell r="C74" t="str">
            <v>m2</v>
          </cell>
          <cell r="D74">
            <v>1279</v>
          </cell>
        </row>
        <row r="75">
          <cell r="A75">
            <v>11</v>
          </cell>
          <cell r="B75" t="str">
            <v>Reundido concreto alisado(Exterior) h=10cm.</v>
          </cell>
          <cell r="C75" t="str">
            <v>ml.</v>
          </cell>
        </row>
        <row r="76">
          <cell r="A76" t="str">
            <v>11.01</v>
          </cell>
          <cell r="B76" t="str">
            <v>Granito</v>
          </cell>
          <cell r="C76" t="str">
            <v>m2</v>
          </cell>
        </row>
        <row r="77">
          <cell r="B77" t="str">
            <v>Cerámico</v>
          </cell>
          <cell r="C77" t="str">
            <v>m2</v>
          </cell>
          <cell r="D77">
            <v>195</v>
          </cell>
        </row>
        <row r="78">
          <cell r="A78" t="str">
            <v>11.02</v>
          </cell>
          <cell r="B78" t="str">
            <v>Zolías</v>
          </cell>
          <cell r="C78" t="str">
            <v>m2</v>
          </cell>
          <cell r="D78">
            <v>35</v>
          </cell>
        </row>
        <row r="79">
          <cell r="B79" t="str">
            <v>Granito</v>
          </cell>
          <cell r="C79" t="str">
            <v>m2</v>
          </cell>
          <cell r="D79">
            <v>15</v>
          </cell>
        </row>
        <row r="80">
          <cell r="A80" t="str">
            <v>11.03</v>
          </cell>
          <cell r="B80" t="str">
            <v>Umbrales</v>
          </cell>
        </row>
        <row r="81">
          <cell r="B81" t="str">
            <v>Granito</v>
          </cell>
          <cell r="C81" t="str">
            <v>m2</v>
          </cell>
          <cell r="D81">
            <v>8</v>
          </cell>
        </row>
        <row r="82">
          <cell r="A82" t="str">
            <v>11.04</v>
          </cell>
          <cell r="B82" t="str">
            <v>Antepechos</v>
          </cell>
        </row>
        <row r="83">
          <cell r="B83" t="str">
            <v>HºAº</v>
          </cell>
          <cell r="C83" t="str">
            <v>m2</v>
          </cell>
          <cell r="D83">
            <v>7.8</v>
          </cell>
        </row>
        <row r="84">
          <cell r="A84">
            <v>12</v>
          </cell>
          <cell r="B84" t="str">
            <v>Revestimientos</v>
          </cell>
        </row>
        <row r="85">
          <cell r="A85" t="str">
            <v>12.01</v>
          </cell>
          <cell r="B85" t="str">
            <v>azulejos</v>
          </cell>
          <cell r="C85" t="str">
            <v>m2</v>
          </cell>
          <cell r="D85">
            <v>5.5</v>
          </cell>
        </row>
        <row r="86">
          <cell r="A86">
            <v>13</v>
          </cell>
          <cell r="B86" t="str">
            <v>CIELORRASOS</v>
          </cell>
        </row>
        <row r="87">
          <cell r="A87" t="str">
            <v>13.01</v>
          </cell>
          <cell r="B87" t="str">
            <v>Aplicado a la cal</v>
          </cell>
          <cell r="C87" t="str">
            <v>m2</v>
          </cell>
          <cell r="D87">
            <v>355</v>
          </cell>
        </row>
        <row r="88">
          <cell r="A88" t="str">
            <v>13.02</v>
          </cell>
          <cell r="B88" t="str">
            <v>Suspendido de placas de yeso</v>
          </cell>
          <cell r="C88" t="str">
            <v>m2</v>
          </cell>
        </row>
        <row r="89">
          <cell r="A89" t="str">
            <v>13.03</v>
          </cell>
          <cell r="B89" t="str">
            <v>Suspendido de yeso</v>
          </cell>
          <cell r="C89" t="str">
            <v>m2</v>
          </cell>
          <cell r="D89">
            <v>146</v>
          </cell>
        </row>
        <row r="90">
          <cell r="A90">
            <v>14</v>
          </cell>
          <cell r="B90" t="str">
            <v>PINTURA</v>
          </cell>
          <cell r="C90" t="str">
            <v>m2</v>
          </cell>
          <cell r="D90">
            <v>60</v>
          </cell>
        </row>
        <row r="91">
          <cell r="A91" t="str">
            <v>14.01</v>
          </cell>
          <cell r="B91" t="str">
            <v>Látex exterior</v>
          </cell>
          <cell r="C91" t="str">
            <v>m2</v>
          </cell>
          <cell r="D91">
            <v>440</v>
          </cell>
        </row>
        <row r="92">
          <cell r="A92" t="str">
            <v>14.02</v>
          </cell>
          <cell r="B92" t="str">
            <v>Látex interior</v>
          </cell>
          <cell r="C92" t="str">
            <v>m2</v>
          </cell>
        </row>
        <row r="93">
          <cell r="A93" t="str">
            <v>14.03</v>
          </cell>
          <cell r="B93" t="str">
            <v>Para cielorrasos</v>
          </cell>
          <cell r="C93" t="str">
            <v>m2</v>
          </cell>
          <cell r="D93">
            <v>1591</v>
          </cell>
        </row>
        <row r="94">
          <cell r="A94" t="str">
            <v>14.04</v>
          </cell>
          <cell r="B94" t="str">
            <v>En carpintería metálica</v>
          </cell>
          <cell r="C94" t="str">
            <v>m2</v>
          </cell>
          <cell r="D94">
            <v>5828</v>
          </cell>
        </row>
        <row r="95">
          <cell r="A95" t="str">
            <v>14.05</v>
          </cell>
          <cell r="B95" t="str">
            <v>En carpintería de madera</v>
          </cell>
          <cell r="C95" t="str">
            <v>m2</v>
          </cell>
          <cell r="D95">
            <v>840</v>
          </cell>
        </row>
        <row r="96">
          <cell r="A96">
            <v>15</v>
          </cell>
          <cell r="B96" t="str">
            <v>JUNTAS DE DILATACION</v>
          </cell>
          <cell r="C96" t="str">
            <v>m2</v>
          </cell>
          <cell r="D96">
            <v>27.5</v>
          </cell>
        </row>
        <row r="97">
          <cell r="A97" t="str">
            <v>15.01</v>
          </cell>
          <cell r="B97" t="str">
            <v>Juntas varias</v>
          </cell>
          <cell r="C97" t="str">
            <v>gl.</v>
          </cell>
          <cell r="D97">
            <v>70</v>
          </cell>
        </row>
        <row r="98">
          <cell r="A98">
            <v>16</v>
          </cell>
          <cell r="B98" t="str">
            <v>CARPINTERIAS</v>
          </cell>
        </row>
        <row r="99">
          <cell r="A99" t="str">
            <v>16.01</v>
          </cell>
          <cell r="B99" t="str">
            <v>Ventanas de aluminio Nuevas</v>
          </cell>
          <cell r="C99" t="str">
            <v>gl.</v>
          </cell>
        </row>
        <row r="100">
          <cell r="A100" t="str">
            <v>16.02</v>
          </cell>
          <cell r="B100" t="str">
            <v>Puertas de aluminio nuevas</v>
          </cell>
          <cell r="C100" t="str">
            <v>gl.</v>
          </cell>
        </row>
        <row r="101">
          <cell r="A101" t="str">
            <v>16.03</v>
          </cell>
          <cell r="B101" t="str">
            <v>Blindex (V1-P7)</v>
          </cell>
          <cell r="C101" t="str">
            <v>gl.</v>
          </cell>
        </row>
        <row r="102">
          <cell r="A102" t="str">
            <v>16.04</v>
          </cell>
          <cell r="B102" t="str">
            <v>Puertas a reutilizar (restaurar) interiores</v>
          </cell>
          <cell r="C102" t="str">
            <v>u.</v>
          </cell>
        </row>
        <row r="103">
          <cell r="A103" t="str">
            <v>16.05</v>
          </cell>
          <cell r="B103" t="str">
            <v>Puertas nuevas interiores</v>
          </cell>
          <cell r="C103" t="str">
            <v>gl.</v>
          </cell>
        </row>
        <row r="104">
          <cell r="A104" t="str">
            <v>16.04</v>
          </cell>
          <cell r="B104" t="str">
            <v>P1-N_3,00x2,20mts. (1)</v>
          </cell>
          <cell r="C104" t="str">
            <v>gl.</v>
          </cell>
          <cell r="D104">
            <v>29</v>
          </cell>
        </row>
        <row r="105">
          <cell r="A105" t="str">
            <v>16.05</v>
          </cell>
          <cell r="B105" t="str">
            <v>P2-N_1,60x2,20mts. (3)</v>
          </cell>
          <cell r="C105" t="str">
            <v>gl.</v>
          </cell>
        </row>
        <row r="106">
          <cell r="B106" t="str">
            <v>P3-N_0,80x2,20mts. (1)</v>
          </cell>
          <cell r="C106" t="str">
            <v>gl.</v>
          </cell>
          <cell r="D106">
            <v>1</v>
          </cell>
        </row>
        <row r="107">
          <cell r="B107" t="str">
            <v>P4-N_0,80x2,20mts. (1)</v>
          </cell>
          <cell r="C107" t="str">
            <v>gl.</v>
          </cell>
          <cell r="D107">
            <v>3</v>
          </cell>
        </row>
        <row r="108">
          <cell r="B108" t="str">
            <v>P5-N_1,60x2,20mts. (1)</v>
          </cell>
          <cell r="C108" t="str">
            <v>gl.</v>
          </cell>
          <cell r="D108">
            <v>1</v>
          </cell>
        </row>
        <row r="109">
          <cell r="B109" t="str">
            <v>P6-N_1,64x2,20mts. (2) vidrio laminado 4+4</v>
          </cell>
          <cell r="C109" t="str">
            <v>gl.</v>
          </cell>
          <cell r="D109">
            <v>1</v>
          </cell>
        </row>
        <row r="110">
          <cell r="B110" t="str">
            <v>P7-N_1,00x2,10mts. (1)</v>
          </cell>
          <cell r="C110" t="str">
            <v>gl.</v>
          </cell>
          <cell r="D110">
            <v>1</v>
          </cell>
        </row>
        <row r="111">
          <cell r="B111" t="str">
            <v>P8-N_1,10x2,10mts. (1)</v>
          </cell>
          <cell r="C111" t="str">
            <v>gl.</v>
          </cell>
          <cell r="D111">
            <v>2</v>
          </cell>
        </row>
        <row r="112">
          <cell r="B112" t="str">
            <v>P9-N_1,00x2,10mts. (2)</v>
          </cell>
          <cell r="C112" t="str">
            <v>gl.</v>
          </cell>
          <cell r="D112">
            <v>1</v>
          </cell>
        </row>
        <row r="113">
          <cell r="B113" t="str">
            <v>P10-N_0,80x2,10mts. (1)</v>
          </cell>
          <cell r="C113" t="str">
            <v>gl.</v>
          </cell>
          <cell r="D113">
            <v>1</v>
          </cell>
        </row>
        <row r="114">
          <cell r="B114" t="str">
            <v>P11-N_1,40x2,10mts. (3)</v>
          </cell>
          <cell r="C114" t="str">
            <v>gl.</v>
          </cell>
          <cell r="D114">
            <v>2</v>
          </cell>
        </row>
        <row r="115">
          <cell r="B115" t="str">
            <v>P12-N_0,85x2,10mts. (1)</v>
          </cell>
          <cell r="C115" t="str">
            <v>gl.</v>
          </cell>
          <cell r="D115">
            <v>1</v>
          </cell>
        </row>
        <row r="116">
          <cell r="B116" t="str">
            <v>P13-N_1,00x2,10mts. (3)</v>
          </cell>
          <cell r="C116" t="str">
            <v>gl.</v>
          </cell>
          <cell r="D116">
            <v>3</v>
          </cell>
        </row>
        <row r="117">
          <cell r="B117" t="str">
            <v>P14-N_1,00x2,10mts. (1)</v>
          </cell>
          <cell r="C117" t="str">
            <v>gl.</v>
          </cell>
          <cell r="D117">
            <v>1</v>
          </cell>
        </row>
        <row r="118">
          <cell r="B118" t="str">
            <v>P15-N_1,40x2,10mts. (3)</v>
          </cell>
          <cell r="C118" t="str">
            <v>gl.</v>
          </cell>
          <cell r="D118">
            <v>3</v>
          </cell>
        </row>
        <row r="119">
          <cell r="B119" t="str">
            <v>P16-N_0,70x1,80mts. (6)</v>
          </cell>
          <cell r="C119" t="str">
            <v>gl.</v>
          </cell>
          <cell r="D119">
            <v>1</v>
          </cell>
        </row>
        <row r="120">
          <cell r="B120" t="str">
            <v>P17-N_0,70x2,10mts. (2)</v>
          </cell>
          <cell r="C120" t="str">
            <v>gl.</v>
          </cell>
          <cell r="D120">
            <v>3</v>
          </cell>
        </row>
        <row r="121">
          <cell r="A121">
            <v>17</v>
          </cell>
          <cell r="B121" t="str">
            <v>Vidrios y Espejos</v>
          </cell>
          <cell r="C121" t="str">
            <v>gl.</v>
          </cell>
          <cell r="D121">
            <v>6</v>
          </cell>
        </row>
        <row r="122">
          <cell r="A122" t="str">
            <v>17.01</v>
          </cell>
          <cell r="B122" t="str">
            <v>Vidrios (cristal float)</v>
          </cell>
          <cell r="C122" t="str">
            <v>gl.</v>
          </cell>
          <cell r="D122">
            <v>2</v>
          </cell>
        </row>
        <row r="123">
          <cell r="A123">
            <v>17</v>
          </cell>
          <cell r="B123" t="str">
            <v>Transparentes 4mm.</v>
          </cell>
          <cell r="C123" t="str">
            <v>m2</v>
          </cell>
        </row>
        <row r="124">
          <cell r="A124" t="str">
            <v>17.01</v>
          </cell>
          <cell r="B124" t="str">
            <v>Translúcidos (acanalado o rayado vertical)</v>
          </cell>
          <cell r="C124" t="str">
            <v>m2</v>
          </cell>
        </row>
        <row r="125">
          <cell r="A125" t="str">
            <v>17.02</v>
          </cell>
          <cell r="B125" t="str">
            <v>Espejos</v>
          </cell>
          <cell r="C125" t="str">
            <v>m2</v>
          </cell>
          <cell r="D125">
            <v>50</v>
          </cell>
        </row>
        <row r="126">
          <cell r="A126">
            <v>18</v>
          </cell>
          <cell r="B126" t="str">
            <v>HERRERIA</v>
          </cell>
          <cell r="C126" t="str">
            <v>m2</v>
          </cell>
          <cell r="D126">
            <v>7</v>
          </cell>
        </row>
        <row r="127">
          <cell r="A127" t="str">
            <v>18.01</v>
          </cell>
          <cell r="B127" t="str">
            <v>Rejas para ventanas exteriores</v>
          </cell>
          <cell r="C127" t="str">
            <v>m2</v>
          </cell>
          <cell r="D127">
            <v>2.5</v>
          </cell>
        </row>
        <row r="128">
          <cell r="A128" t="str">
            <v>18.02</v>
          </cell>
          <cell r="B128" t="str">
            <v>Escalera marinera</v>
          </cell>
          <cell r="C128" t="str">
            <v>gl.</v>
          </cell>
        </row>
        <row r="129">
          <cell r="A129" t="str">
            <v>18.03</v>
          </cell>
          <cell r="B129" t="str">
            <v>Rejas y puertas exteriores</v>
          </cell>
          <cell r="C129" t="str">
            <v>gl.</v>
          </cell>
          <cell r="D129" t="str">
            <v>21,6m2</v>
          </cell>
        </row>
        <row r="130">
          <cell r="A130">
            <v>19</v>
          </cell>
          <cell r="B130" t="str">
            <v>Varios</v>
          </cell>
          <cell r="C130" t="str">
            <v>gl.</v>
          </cell>
        </row>
        <row r="131">
          <cell r="A131" t="str">
            <v>19.01</v>
          </cell>
          <cell r="B131" t="str">
            <v>Mesadas de granito</v>
          </cell>
          <cell r="C131" t="str">
            <v>m2</v>
          </cell>
        </row>
        <row r="132">
          <cell r="A132" t="str">
            <v>19.02</v>
          </cell>
          <cell r="B132" t="str">
            <v>Placas de Granito (Divisorias mingitorios) 0,35x1mts.</v>
          </cell>
          <cell r="C132" t="str">
            <v>m2</v>
          </cell>
          <cell r="D132">
            <v>3</v>
          </cell>
        </row>
        <row r="133">
          <cell r="A133" t="str">
            <v>19.03</v>
          </cell>
          <cell r="B133" t="str">
            <v>Muebles bajo mesada</v>
          </cell>
          <cell r="C133" t="str">
            <v>ml.</v>
          </cell>
          <cell r="D133">
            <v>33.200000000000003</v>
          </cell>
        </row>
        <row r="134">
          <cell r="A134" t="str">
            <v>19.04</v>
          </cell>
          <cell r="B134" t="str">
            <v>Cortinas americanas</v>
          </cell>
          <cell r="C134" t="str">
            <v>gl.</v>
          </cell>
          <cell r="D134">
            <v>1.05</v>
          </cell>
        </row>
        <row r="135">
          <cell r="A135" t="str">
            <v>19.05</v>
          </cell>
          <cell r="B135" t="str">
            <v>Cartelería</v>
          </cell>
          <cell r="C135" t="str">
            <v>gl.</v>
          </cell>
          <cell r="D135">
            <v>36</v>
          </cell>
        </row>
        <row r="136">
          <cell r="A136" t="str">
            <v>19.06</v>
          </cell>
          <cell r="B136" t="str">
            <v>Señalética</v>
          </cell>
          <cell r="C136" t="str">
            <v>gl.</v>
          </cell>
        </row>
        <row r="137">
          <cell r="A137" t="str">
            <v>19.07</v>
          </cell>
          <cell r="B137" t="str">
            <v>Pasamanos p/rampa y hall de acceso</v>
          </cell>
          <cell r="C137" t="str">
            <v>gl.</v>
          </cell>
        </row>
        <row r="138">
          <cell r="A138">
            <v>20</v>
          </cell>
          <cell r="B138" t="str">
            <v>INSTALACION DE GAS</v>
          </cell>
          <cell r="C138" t="str">
            <v>gl.</v>
          </cell>
        </row>
        <row r="139">
          <cell r="A139">
            <v>21</v>
          </cell>
          <cell r="B139" t="str">
            <v>INSTALACION SANITARIA</v>
          </cell>
          <cell r="C139" t="str">
            <v>gl.</v>
          </cell>
        </row>
        <row r="140">
          <cell r="A140">
            <v>22</v>
          </cell>
          <cell r="B140" t="str">
            <v>INSTALACION ELECTRICA</v>
          </cell>
          <cell r="C140" t="str">
            <v>gl.</v>
          </cell>
        </row>
        <row r="141">
          <cell r="A141">
            <v>23</v>
          </cell>
          <cell r="B141" t="str">
            <v>INSTALACION DE AIRE ACONDICIONADO</v>
          </cell>
          <cell r="C141" t="str">
            <v>gl.</v>
          </cell>
        </row>
        <row r="142">
          <cell r="A142">
            <v>22</v>
          </cell>
          <cell r="B142" t="str">
            <v>INSTALACION ELECTRICA</v>
          </cell>
          <cell r="C142" t="str">
            <v>gl.</v>
          </cell>
        </row>
        <row r="143">
          <cell r="A143" t="str">
            <v>TOTAL 1</v>
          </cell>
          <cell r="B143" t="str">
            <v>INSTALACION DE AIRE ACONDICIONADO</v>
          </cell>
          <cell r="C143" t="str">
            <v>gl.</v>
          </cell>
        </row>
        <row r="144">
          <cell r="A144" t="str">
            <v xml:space="preserve">GASTOS GENERALES </v>
          </cell>
        </row>
        <row r="145">
          <cell r="A145" t="str">
            <v xml:space="preserve">BENEFICIOS </v>
          </cell>
        </row>
        <row r="146">
          <cell r="A146" t="str">
            <v>TOTAL2</v>
          </cell>
        </row>
        <row r="147">
          <cell r="A147" t="str">
            <v xml:space="preserve">IVA </v>
          </cell>
        </row>
        <row r="148">
          <cell r="A148" t="str">
            <v>TOTAL2</v>
          </cell>
        </row>
        <row r="149">
          <cell r="A149" t="str">
            <v>TOTAL</v>
          </cell>
        </row>
        <row r="151">
          <cell r="A151" t="str">
            <v>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Q41"/>
  <sheetViews>
    <sheetView zoomScale="85" zoomScaleNormal="85" workbookViewId="0">
      <selection activeCell="N30" sqref="N30"/>
    </sheetView>
  </sheetViews>
  <sheetFormatPr baseColWidth="10" defaultColWidth="10.7109375" defaultRowHeight="12.75" x14ac:dyDescent="0.2"/>
  <cols>
    <col min="1" max="1" width="3.7109375" customWidth="1"/>
    <col min="2" max="2" width="4.5703125" customWidth="1"/>
    <col min="3" max="3" width="43" customWidth="1"/>
    <col min="4" max="4" width="4" bestFit="1" customWidth="1"/>
    <col min="5" max="5" width="9.5703125" customWidth="1"/>
    <col min="6" max="6" width="11.28515625" bestFit="1" customWidth="1"/>
    <col min="7" max="7" width="22.42578125" customWidth="1"/>
    <col min="8" max="8" width="11.140625" customWidth="1"/>
    <col min="9" max="9" width="18.5703125" customWidth="1"/>
    <col min="10" max="10" width="12.140625" customWidth="1"/>
    <col min="11" max="11" width="21.5703125" customWidth="1"/>
    <col min="12" max="12" width="16.5703125" customWidth="1"/>
    <col min="13" max="13" width="11.7109375" hidden="1" customWidth="1"/>
    <col min="14" max="14" width="24.42578125" customWidth="1"/>
    <col min="15" max="15" width="19.85546875" customWidth="1"/>
    <col min="16" max="16" width="13.5703125" customWidth="1"/>
    <col min="17" max="17" width="15.42578125" bestFit="1" customWidth="1"/>
    <col min="19" max="19" width="15.7109375" customWidth="1"/>
  </cols>
  <sheetData>
    <row r="8" spans="1:16" ht="39.75" customHeight="1" thickBot="1" x14ac:dyDescent="0.25"/>
    <row r="9" spans="1:16" ht="24" customHeight="1" x14ac:dyDescent="0.2">
      <c r="B9" s="174" t="s">
        <v>73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6"/>
    </row>
    <row r="10" spans="1:16" x14ac:dyDescent="0.2">
      <c r="B10" s="177" t="s">
        <v>42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9"/>
    </row>
    <row r="11" spans="1:16" x14ac:dyDescent="0.2">
      <c r="B11" s="177" t="s">
        <v>43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9"/>
    </row>
    <row r="12" spans="1:16" ht="13.5" thickBot="1" x14ac:dyDescent="0.25">
      <c r="B12" s="180" t="s">
        <v>44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2"/>
    </row>
    <row r="13" spans="1:16" ht="13.5" thickBot="1" x14ac:dyDescent="0.25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</row>
    <row r="14" spans="1:16" ht="15" customHeight="1" thickBot="1" x14ac:dyDescent="0.25">
      <c r="B14" s="161" t="s">
        <v>45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3"/>
    </row>
    <row r="15" spans="1:16" ht="13.5" thickBot="1" x14ac:dyDescent="0.25"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</row>
    <row r="16" spans="1:16" ht="21" customHeight="1" x14ac:dyDescent="0.2">
      <c r="B16" s="165" t="s">
        <v>0</v>
      </c>
      <c r="C16" s="167" t="s">
        <v>14</v>
      </c>
      <c r="D16" s="157" t="s">
        <v>1</v>
      </c>
      <c r="E16" s="169" t="s">
        <v>15</v>
      </c>
      <c r="F16" s="171" t="s">
        <v>9</v>
      </c>
      <c r="G16" s="171"/>
      <c r="H16" s="171" t="s">
        <v>10</v>
      </c>
      <c r="I16" s="171"/>
      <c r="J16" s="171" t="s">
        <v>26</v>
      </c>
      <c r="K16" s="171"/>
      <c r="L16" s="172" t="s">
        <v>27</v>
      </c>
      <c r="M16" s="43" t="s">
        <v>29</v>
      </c>
      <c r="N16" s="155" t="s">
        <v>5</v>
      </c>
      <c r="O16" s="157" t="s">
        <v>6</v>
      </c>
      <c r="P16" s="159" t="s">
        <v>2</v>
      </c>
    </row>
    <row r="17" spans="1:17" ht="18" customHeight="1" thickBot="1" x14ac:dyDescent="0.25">
      <c r="B17" s="166"/>
      <c r="C17" s="168"/>
      <c r="D17" s="158"/>
      <c r="E17" s="170"/>
      <c r="F17" s="34" t="s">
        <v>11</v>
      </c>
      <c r="G17" s="24" t="s">
        <v>12</v>
      </c>
      <c r="H17" s="34" t="s">
        <v>13</v>
      </c>
      <c r="I17" s="81" t="s">
        <v>12</v>
      </c>
      <c r="J17" s="34" t="s">
        <v>13</v>
      </c>
      <c r="K17" s="81" t="s">
        <v>12</v>
      </c>
      <c r="L17" s="173"/>
      <c r="M17" s="34" t="s">
        <v>13</v>
      </c>
      <c r="N17" s="156"/>
      <c r="O17" s="158"/>
      <c r="P17" s="160"/>
    </row>
    <row r="18" spans="1:17" ht="20.100000000000001" customHeight="1" x14ac:dyDescent="0.2">
      <c r="B18" s="131">
        <v>1</v>
      </c>
      <c r="C18" s="132" t="s">
        <v>47</v>
      </c>
      <c r="D18" s="133"/>
      <c r="E18" s="134"/>
      <c r="F18" s="135"/>
      <c r="G18" s="130"/>
      <c r="H18" s="136"/>
      <c r="I18" s="137"/>
      <c r="J18" s="137"/>
      <c r="K18" s="137"/>
      <c r="L18" s="136"/>
      <c r="M18" s="136"/>
      <c r="N18" s="137"/>
      <c r="O18" s="138">
        <f>N19</f>
        <v>0</v>
      </c>
      <c r="P18" s="139"/>
    </row>
    <row r="19" spans="1:17" ht="24.95" customHeight="1" x14ac:dyDescent="0.2">
      <c r="B19" s="118" t="s">
        <v>4</v>
      </c>
      <c r="C19" s="119" t="s">
        <v>48</v>
      </c>
      <c r="D19" s="120" t="s">
        <v>1</v>
      </c>
      <c r="E19" s="121">
        <v>1</v>
      </c>
      <c r="F19" s="117"/>
      <c r="G19" s="117">
        <f>+F19*E19</f>
        <v>0</v>
      </c>
      <c r="H19" s="117"/>
      <c r="I19" s="117">
        <f>+H19*E19</f>
        <v>0</v>
      </c>
      <c r="J19" s="123"/>
      <c r="K19" s="117"/>
      <c r="L19" s="117">
        <f>+H19+F19+J19</f>
        <v>0</v>
      </c>
      <c r="M19" s="122">
        <f>L19</f>
        <v>0</v>
      </c>
      <c r="N19" s="117">
        <f>+M19*E19</f>
        <v>0</v>
      </c>
      <c r="O19" s="117"/>
      <c r="P19" s="124"/>
    </row>
    <row r="20" spans="1:17" ht="20.100000000000001" customHeight="1" x14ac:dyDescent="0.2">
      <c r="A20" s="47" t="s">
        <v>19</v>
      </c>
      <c r="B20" s="140">
        <v>3</v>
      </c>
      <c r="C20" s="141" t="s">
        <v>49</v>
      </c>
      <c r="D20" s="142"/>
      <c r="E20" s="143" t="s">
        <v>19</v>
      </c>
      <c r="F20" s="130"/>
      <c r="G20" s="130"/>
      <c r="H20" s="130"/>
      <c r="I20" s="130"/>
      <c r="J20" s="130"/>
      <c r="K20" s="130"/>
      <c r="L20" s="130"/>
      <c r="M20" s="144"/>
      <c r="N20" s="130"/>
      <c r="O20" s="145">
        <f>N21</f>
        <v>0</v>
      </c>
      <c r="P20" s="146"/>
    </row>
    <row r="21" spans="1:17" ht="24.95" customHeight="1" x14ac:dyDescent="0.2">
      <c r="B21" s="125" t="s">
        <v>3</v>
      </c>
      <c r="C21" s="119" t="s">
        <v>50</v>
      </c>
      <c r="D21" s="120" t="s">
        <v>40</v>
      </c>
      <c r="E21" s="121">
        <v>35</v>
      </c>
      <c r="F21" s="117"/>
      <c r="G21" s="117">
        <f>+F21*E21</f>
        <v>0</v>
      </c>
      <c r="H21" s="117"/>
      <c r="I21" s="117">
        <f>+H21*E21</f>
        <v>0</v>
      </c>
      <c r="J21" s="123"/>
      <c r="K21" s="117">
        <f>+J21*E21</f>
        <v>0</v>
      </c>
      <c r="L21" s="117">
        <f>G21+I21+K21</f>
        <v>0</v>
      </c>
      <c r="M21" s="122">
        <f>L21</f>
        <v>0</v>
      </c>
      <c r="N21" s="117">
        <f>L21</f>
        <v>0</v>
      </c>
      <c r="O21" s="117"/>
      <c r="P21" s="124"/>
    </row>
    <row r="22" spans="1:17" ht="24.95" customHeight="1" x14ac:dyDescent="0.2">
      <c r="B22" s="140">
        <v>4</v>
      </c>
      <c r="C22" s="141" t="s">
        <v>46</v>
      </c>
      <c r="D22" s="142"/>
      <c r="E22" s="143"/>
      <c r="F22" s="145"/>
      <c r="G22" s="130"/>
      <c r="H22" s="130"/>
      <c r="I22" s="130"/>
      <c r="J22" s="130"/>
      <c r="K22" s="130"/>
      <c r="L22" s="130"/>
      <c r="M22" s="144"/>
      <c r="N22" s="130"/>
      <c r="O22" s="145">
        <f>N23</f>
        <v>0</v>
      </c>
      <c r="P22" s="146"/>
    </row>
    <row r="23" spans="1:17" ht="24.95" customHeight="1" x14ac:dyDescent="0.2">
      <c r="B23" s="118" t="s">
        <v>31</v>
      </c>
      <c r="C23" s="126" t="s">
        <v>30</v>
      </c>
      <c r="D23" s="120" t="s">
        <v>28</v>
      </c>
      <c r="E23" s="121">
        <f>computo!F21</f>
        <v>3330</v>
      </c>
      <c r="F23" s="117"/>
      <c r="G23" s="117">
        <f>F23*E23</f>
        <v>0</v>
      </c>
      <c r="H23" s="117"/>
      <c r="I23" s="117">
        <f>+H23*E23</f>
        <v>0</v>
      </c>
      <c r="J23" s="123"/>
      <c r="K23" s="117">
        <f>+J23*E23</f>
        <v>0</v>
      </c>
      <c r="L23" s="117">
        <f>G23+I23+K23</f>
        <v>0</v>
      </c>
      <c r="M23" s="122">
        <f>+L23</f>
        <v>0</v>
      </c>
      <c r="N23" s="117">
        <f>L23</f>
        <v>0</v>
      </c>
      <c r="O23" s="117"/>
      <c r="P23" s="124"/>
    </row>
    <row r="24" spans="1:17" ht="24.95" customHeight="1" x14ac:dyDescent="0.2">
      <c r="B24" s="140">
        <v>5</v>
      </c>
      <c r="C24" s="141" t="s">
        <v>72</v>
      </c>
      <c r="D24" s="147"/>
      <c r="E24" s="143"/>
      <c r="F24" s="130"/>
      <c r="G24" s="130"/>
      <c r="H24" s="130"/>
      <c r="I24" s="130"/>
      <c r="J24" s="148"/>
      <c r="K24" s="130"/>
      <c r="L24" s="130"/>
      <c r="M24" s="144"/>
      <c r="N24" s="130"/>
      <c r="O24" s="145">
        <f>N25</f>
        <v>0</v>
      </c>
      <c r="P24" s="146"/>
    </row>
    <row r="25" spans="1:17" ht="24.95" customHeight="1" thickBot="1" x14ac:dyDescent="0.25">
      <c r="B25" s="118" t="s">
        <v>32</v>
      </c>
      <c r="C25" s="126" t="s">
        <v>57</v>
      </c>
      <c r="D25" s="120" t="s">
        <v>58</v>
      </c>
      <c r="E25" s="121">
        <f>computo!D23+computo!D24</f>
        <v>1110</v>
      </c>
      <c r="F25" s="117"/>
      <c r="G25" s="117">
        <f>E25*F25</f>
        <v>0</v>
      </c>
      <c r="H25" s="117"/>
      <c r="I25" s="117">
        <f>H25*E25</f>
        <v>0</v>
      </c>
      <c r="J25" s="123"/>
      <c r="K25" s="117">
        <f>J25*E25</f>
        <v>0</v>
      </c>
      <c r="L25" s="117">
        <f>G25+I25+K25</f>
        <v>0</v>
      </c>
      <c r="M25" s="122"/>
      <c r="N25" s="117">
        <f>L25</f>
        <v>0</v>
      </c>
      <c r="O25" s="117"/>
      <c r="P25" s="124"/>
    </row>
    <row r="26" spans="1:17" ht="20.100000000000001" customHeight="1" thickBot="1" x14ac:dyDescent="0.25">
      <c r="B26" s="68"/>
      <c r="C26" s="70" t="s">
        <v>19</v>
      </c>
      <c r="D26" s="61" t="s">
        <v>19</v>
      </c>
      <c r="E26" s="72"/>
      <c r="F26" s="72"/>
      <c r="G26" s="67"/>
      <c r="H26" s="74"/>
      <c r="I26" s="66"/>
      <c r="J26" s="76"/>
      <c r="K26" s="67"/>
      <c r="L26" s="74"/>
      <c r="M26" s="74"/>
      <c r="N26" s="76"/>
      <c r="O26" s="42"/>
      <c r="P26" s="41"/>
    </row>
    <row r="27" spans="1:17" ht="13.5" thickBot="1" x14ac:dyDescent="0.25">
      <c r="B27" s="69"/>
      <c r="C27" s="71" t="s">
        <v>38</v>
      </c>
      <c r="D27" s="60"/>
      <c r="E27" s="71"/>
      <c r="F27" s="73"/>
      <c r="G27" s="27">
        <f>G19+G21+G23+G25</f>
        <v>0</v>
      </c>
      <c r="H27" s="75"/>
      <c r="I27" s="27">
        <f>I19+I21+I23+I25</f>
        <v>0</v>
      </c>
      <c r="J27" s="75"/>
      <c r="K27" s="27">
        <f>K21+K23+K25</f>
        <v>0</v>
      </c>
      <c r="L27" s="77"/>
      <c r="M27" s="78"/>
      <c r="N27" s="79"/>
      <c r="O27" s="27">
        <f>O18+O20+O22+O24</f>
        <v>0</v>
      </c>
      <c r="P27" s="4"/>
      <c r="Q27" s="80"/>
    </row>
    <row r="28" spans="1:17" ht="13.5" thickBot="1" x14ac:dyDescent="0.25">
      <c r="B28" s="5"/>
      <c r="C28" s="1" t="s">
        <v>55</v>
      </c>
      <c r="D28" s="1"/>
      <c r="E28" s="1"/>
      <c r="F28" s="19" t="s">
        <v>19</v>
      </c>
      <c r="G28" s="28"/>
      <c r="H28" s="28"/>
      <c r="I28" s="28"/>
      <c r="J28" s="28"/>
      <c r="K28" s="28"/>
      <c r="L28" s="19"/>
      <c r="M28" s="19"/>
      <c r="N28" s="11">
        <v>0.05</v>
      </c>
      <c r="O28" s="30">
        <f>O27*0.05</f>
        <v>0</v>
      </c>
      <c r="P28" s="12"/>
      <c r="Q28" s="80"/>
    </row>
    <row r="29" spans="1:17" ht="13.5" thickBot="1" x14ac:dyDescent="0.25">
      <c r="B29" s="5"/>
      <c r="C29" s="2" t="s">
        <v>7</v>
      </c>
      <c r="D29" s="2"/>
      <c r="E29" s="2" t="s">
        <v>19</v>
      </c>
      <c r="F29" s="20"/>
      <c r="G29" s="29"/>
      <c r="H29" s="20"/>
      <c r="I29" s="29"/>
      <c r="J29" s="2"/>
      <c r="K29" s="29"/>
      <c r="L29" s="20"/>
      <c r="M29" s="20"/>
      <c r="N29" s="31"/>
      <c r="O29" s="27">
        <f>SUM(O27:O28)</f>
        <v>0</v>
      </c>
      <c r="P29" s="13"/>
      <c r="Q29" s="80"/>
    </row>
    <row r="30" spans="1:17" ht="13.5" thickBot="1" x14ac:dyDescent="0.25">
      <c r="B30" s="6"/>
      <c r="C30" s="3" t="s">
        <v>79</v>
      </c>
      <c r="D30" s="3"/>
      <c r="E30" s="3"/>
      <c r="F30" s="21"/>
      <c r="G30" s="32"/>
      <c r="H30" s="32"/>
      <c r="I30" s="32"/>
      <c r="J30" s="32"/>
      <c r="K30" s="32"/>
      <c r="L30" s="21"/>
      <c r="M30" s="21"/>
      <c r="N30" s="14">
        <v>0.21</v>
      </c>
      <c r="O30" s="129">
        <f>(G27+K27)*0.21</f>
        <v>0</v>
      </c>
      <c r="P30" s="12"/>
      <c r="Q30" s="80"/>
    </row>
    <row r="31" spans="1:17" ht="13.5" thickBot="1" x14ac:dyDescent="0.25">
      <c r="B31" s="18"/>
      <c r="C31" s="15"/>
      <c r="D31" s="15"/>
      <c r="E31" s="15"/>
      <c r="F31" s="22"/>
      <c r="G31" s="25"/>
      <c r="H31" s="22"/>
      <c r="I31" s="15"/>
      <c r="J31" s="15"/>
      <c r="K31" s="15"/>
      <c r="L31" s="22"/>
      <c r="M31" s="22"/>
      <c r="N31" s="16"/>
      <c r="O31" s="17"/>
      <c r="P31" s="12"/>
    </row>
    <row r="32" spans="1:17" ht="28.5" customHeight="1" thickBot="1" x14ac:dyDescent="0.3">
      <c r="B32" s="9"/>
      <c r="C32" s="62" t="s">
        <v>59</v>
      </c>
      <c r="D32" s="7"/>
      <c r="E32" s="7"/>
      <c r="F32" s="23"/>
      <c r="G32" s="26"/>
      <c r="H32" s="23"/>
      <c r="I32" s="7"/>
      <c r="J32" s="7"/>
      <c r="K32" s="7"/>
      <c r="L32" s="23"/>
      <c r="M32" s="23"/>
      <c r="N32" s="8"/>
      <c r="O32" s="127">
        <f>SUM(O29:O30)</f>
        <v>0</v>
      </c>
      <c r="P32" s="10"/>
    </row>
    <row r="36" spans="3:15" x14ac:dyDescent="0.2">
      <c r="O36" s="80"/>
    </row>
    <row r="37" spans="3:15" x14ac:dyDescent="0.2">
      <c r="I37" t="s">
        <v>56</v>
      </c>
    </row>
    <row r="41" spans="3:15" x14ac:dyDescent="0.2">
      <c r="C41" t="s">
        <v>39</v>
      </c>
    </row>
  </sheetData>
  <mergeCells count="18">
    <mergeCell ref="B9:P9"/>
    <mergeCell ref="B10:P10"/>
    <mergeCell ref="B11:P11"/>
    <mergeCell ref="B12:P12"/>
    <mergeCell ref="A13:P13"/>
    <mergeCell ref="N16:N17"/>
    <mergeCell ref="O16:O17"/>
    <mergeCell ref="P16:P17"/>
    <mergeCell ref="B14:P14"/>
    <mergeCell ref="B15:P15"/>
    <mergeCell ref="B16:B17"/>
    <mergeCell ref="C16:C17"/>
    <mergeCell ref="D16:D17"/>
    <mergeCell ref="E16:E17"/>
    <mergeCell ref="F16:G16"/>
    <mergeCell ref="H16:I16"/>
    <mergeCell ref="J16:K16"/>
    <mergeCell ref="L16:L17"/>
  </mergeCells>
  <pageMargins left="0.48" right="0.23622047244094491" top="1.01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32"/>
  <sheetViews>
    <sheetView tabSelected="1" workbookViewId="0">
      <selection activeCell="O28" sqref="O28"/>
    </sheetView>
  </sheetViews>
  <sheetFormatPr baseColWidth="10" defaultColWidth="10.7109375" defaultRowHeight="12.75" x14ac:dyDescent="0.2"/>
  <cols>
    <col min="1" max="1" width="7.85546875" customWidth="1"/>
    <col min="2" max="2" width="22" customWidth="1"/>
    <col min="3" max="3" width="38.5703125" customWidth="1"/>
    <col min="4" max="4" width="13.42578125" customWidth="1"/>
    <col min="8" max="8" width="13.85546875" customWidth="1"/>
  </cols>
  <sheetData>
    <row r="2" spans="2:8" x14ac:dyDescent="0.2">
      <c r="F2" s="101"/>
    </row>
    <row r="3" spans="2:8" x14ac:dyDescent="0.2">
      <c r="F3" s="101"/>
    </row>
    <row r="4" spans="2:8" x14ac:dyDescent="0.2">
      <c r="F4" s="101"/>
    </row>
    <row r="5" spans="2:8" x14ac:dyDescent="0.2">
      <c r="F5" s="101"/>
    </row>
    <row r="6" spans="2:8" x14ac:dyDescent="0.2">
      <c r="F6" s="101"/>
    </row>
    <row r="7" spans="2:8" x14ac:dyDescent="0.2">
      <c r="F7" s="101"/>
    </row>
    <row r="8" spans="2:8" x14ac:dyDescent="0.2">
      <c r="F8" s="101"/>
    </row>
    <row r="9" spans="2:8" x14ac:dyDescent="0.2">
      <c r="F9" s="101"/>
    </row>
    <row r="10" spans="2:8" x14ac:dyDescent="0.2">
      <c r="F10" s="101"/>
    </row>
    <row r="11" spans="2:8" x14ac:dyDescent="0.2">
      <c r="F11" s="101"/>
    </row>
    <row r="12" spans="2:8" ht="13.5" thickBot="1" x14ac:dyDescent="0.25">
      <c r="F12" s="101"/>
    </row>
    <row r="13" spans="2:8" x14ac:dyDescent="0.2">
      <c r="B13" s="102" t="s">
        <v>69</v>
      </c>
      <c r="C13" s="103"/>
      <c r="D13" s="104"/>
      <c r="E13" s="104"/>
      <c r="F13" s="105"/>
      <c r="G13" s="104"/>
      <c r="H13" s="106"/>
    </row>
    <row r="14" spans="2:8" x14ac:dyDescent="0.2">
      <c r="B14" s="107"/>
      <c r="C14" s="108"/>
      <c r="D14" s="109" t="s">
        <v>60</v>
      </c>
      <c r="E14" s="109" t="s">
        <v>61</v>
      </c>
      <c r="F14" s="109" t="s">
        <v>62</v>
      </c>
      <c r="G14" s="109" t="s">
        <v>63</v>
      </c>
      <c r="H14" s="110" t="s">
        <v>64</v>
      </c>
    </row>
    <row r="15" spans="2:8" x14ac:dyDescent="0.2">
      <c r="B15" s="107" t="s">
        <v>65</v>
      </c>
      <c r="C15" s="151" t="s">
        <v>74</v>
      </c>
      <c r="D15" s="109"/>
      <c r="E15" s="109"/>
      <c r="F15" s="109"/>
      <c r="G15" s="33"/>
      <c r="H15" s="111"/>
    </row>
    <row r="16" spans="2:8" x14ac:dyDescent="0.2">
      <c r="B16" s="107"/>
      <c r="C16" s="153" t="s">
        <v>75</v>
      </c>
      <c r="D16" s="152">
        <v>115</v>
      </c>
      <c r="E16" s="149">
        <v>6</v>
      </c>
      <c r="F16" s="33">
        <f>D16*E16</f>
        <v>690</v>
      </c>
      <c r="G16" s="33"/>
      <c r="H16" s="111"/>
    </row>
    <row r="17" spans="2:8" x14ac:dyDescent="0.2">
      <c r="B17" s="107"/>
      <c r="C17" s="151" t="s">
        <v>76</v>
      </c>
      <c r="D17" s="109">
        <v>440</v>
      </c>
      <c r="E17" s="109">
        <v>6</v>
      </c>
      <c r="F17" s="33">
        <f>D17*E17</f>
        <v>2640</v>
      </c>
      <c r="G17" s="33"/>
      <c r="H17" s="111"/>
    </row>
    <row r="18" spans="2:8" x14ac:dyDescent="0.2">
      <c r="B18" s="107"/>
      <c r="C18" s="108"/>
      <c r="D18" s="109"/>
      <c r="E18" s="109"/>
      <c r="F18" s="33"/>
      <c r="G18" s="33"/>
      <c r="H18" s="111"/>
    </row>
    <row r="19" spans="2:8" x14ac:dyDescent="0.2">
      <c r="B19" s="107"/>
      <c r="C19" s="108"/>
      <c r="D19" s="109"/>
      <c r="E19" s="109"/>
      <c r="F19" s="33"/>
      <c r="G19" s="33"/>
      <c r="H19" s="111"/>
    </row>
    <row r="20" spans="2:8" ht="6.75" customHeight="1" x14ac:dyDescent="0.2">
      <c r="B20" s="107"/>
      <c r="C20" s="108"/>
      <c r="D20" s="109"/>
      <c r="E20" s="109"/>
      <c r="F20" s="33"/>
      <c r="G20" s="33"/>
      <c r="H20" s="111"/>
    </row>
    <row r="21" spans="2:8" x14ac:dyDescent="0.2">
      <c r="B21" s="107"/>
      <c r="C21" s="108"/>
      <c r="D21" s="149">
        <f>D16+D17+D18+D19</f>
        <v>555</v>
      </c>
      <c r="E21" s="109"/>
      <c r="F21" s="128">
        <f>F16+F17+F18+F19</f>
        <v>3330</v>
      </c>
      <c r="G21" s="33"/>
      <c r="H21" s="111"/>
    </row>
    <row r="22" spans="2:8" ht="13.5" customHeight="1" x14ac:dyDescent="0.2">
      <c r="B22" s="107"/>
      <c r="C22" s="108"/>
      <c r="D22" s="109"/>
      <c r="E22" s="109"/>
      <c r="F22" s="36"/>
      <c r="G22" s="33"/>
      <c r="H22" s="111"/>
    </row>
    <row r="23" spans="2:8" x14ac:dyDescent="0.2">
      <c r="B23" s="107" t="s">
        <v>66</v>
      </c>
      <c r="C23" s="151" t="s">
        <v>71</v>
      </c>
      <c r="D23" s="109">
        <f>D21*2</f>
        <v>1110</v>
      </c>
      <c r="E23" s="33"/>
      <c r="F23" s="109"/>
      <c r="G23" s="33"/>
      <c r="H23" s="111"/>
    </row>
    <row r="24" spans="2:8" x14ac:dyDescent="0.2">
      <c r="B24" s="107"/>
      <c r="C24" s="151"/>
      <c r="D24" s="109"/>
      <c r="E24" s="33"/>
      <c r="F24" s="109"/>
      <c r="G24" s="33"/>
      <c r="H24" s="111"/>
    </row>
    <row r="25" spans="2:8" x14ac:dyDescent="0.2">
      <c r="B25" s="107"/>
      <c r="C25" s="151"/>
      <c r="D25" s="109"/>
      <c r="E25" s="33"/>
      <c r="F25" s="109"/>
      <c r="G25" s="33"/>
      <c r="H25" s="111"/>
    </row>
    <row r="26" spans="2:8" x14ac:dyDescent="0.2">
      <c r="B26" s="107" t="s">
        <v>67</v>
      </c>
      <c r="C26" s="151" t="s">
        <v>77</v>
      </c>
      <c r="D26" s="33"/>
      <c r="E26" s="109"/>
      <c r="F26" s="109">
        <v>35</v>
      </c>
      <c r="G26" s="109"/>
      <c r="H26" s="110"/>
    </row>
    <row r="27" spans="2:8" x14ac:dyDescent="0.2">
      <c r="B27" s="107"/>
      <c r="C27" s="151"/>
      <c r="D27" s="33"/>
      <c r="E27" s="109"/>
      <c r="F27" s="109"/>
      <c r="G27" s="109"/>
      <c r="H27" s="110"/>
    </row>
    <row r="28" spans="2:8" x14ac:dyDescent="0.2">
      <c r="B28" s="107" t="s">
        <v>68</v>
      </c>
      <c r="C28" s="108"/>
      <c r="D28" s="109">
        <f>D23/2</f>
        <v>555</v>
      </c>
      <c r="E28" s="109">
        <v>7.2</v>
      </c>
      <c r="F28" s="109"/>
      <c r="G28" s="109">
        <v>0.2</v>
      </c>
      <c r="H28" s="110">
        <f>D28*E28*G28</f>
        <v>799.2</v>
      </c>
    </row>
    <row r="29" spans="2:8" x14ac:dyDescent="0.2">
      <c r="B29" s="107"/>
      <c r="C29" s="108"/>
      <c r="D29" s="33"/>
      <c r="E29" s="33"/>
      <c r="F29" s="109"/>
      <c r="G29" s="33"/>
      <c r="H29" s="111"/>
    </row>
    <row r="30" spans="2:8" ht="13.5" thickBot="1" x14ac:dyDescent="0.25">
      <c r="B30" s="112"/>
      <c r="C30" s="113"/>
      <c r="D30" s="114"/>
      <c r="E30" s="114"/>
      <c r="F30" s="115"/>
      <c r="G30" s="114"/>
      <c r="H30" s="116"/>
    </row>
    <row r="31" spans="2:8" x14ac:dyDescent="0.2">
      <c r="F31" s="101"/>
    </row>
    <row r="32" spans="2:8" ht="18" x14ac:dyDescent="0.25">
      <c r="B32" s="198" t="s">
        <v>80</v>
      </c>
      <c r="C32" s="198"/>
      <c r="D32" s="198"/>
      <c r="E32" s="198"/>
      <c r="F32" s="198"/>
      <c r="G32" s="198"/>
      <c r="H32" s="198"/>
    </row>
  </sheetData>
  <mergeCells count="1">
    <mergeCell ref="B32:H3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I34"/>
  <sheetViews>
    <sheetView topLeftCell="A10" zoomScale="115" zoomScaleNormal="115" workbookViewId="0">
      <selection activeCell="M29" sqref="M29"/>
    </sheetView>
  </sheetViews>
  <sheetFormatPr baseColWidth="10" defaultColWidth="10.7109375" defaultRowHeight="12.75" x14ac:dyDescent="0.2"/>
  <cols>
    <col min="1" max="1" width="5.7109375" customWidth="1"/>
    <col min="2" max="2" width="33.85546875" bestFit="1" customWidth="1"/>
    <col min="3" max="3" width="17.42578125" customWidth="1"/>
    <col min="4" max="4" width="7.85546875" customWidth="1"/>
    <col min="5" max="5" width="3.7109375" customWidth="1"/>
    <col min="6" max="6" width="15.42578125" bestFit="1" customWidth="1"/>
    <col min="7" max="7" width="15.140625" customWidth="1"/>
    <col min="8" max="9" width="16.5703125" bestFit="1" customWidth="1"/>
  </cols>
  <sheetData>
    <row r="6" spans="1:9" ht="13.5" thickBot="1" x14ac:dyDescent="0.25"/>
    <row r="7" spans="1:9" ht="15.75" x14ac:dyDescent="0.2">
      <c r="A7" s="100"/>
      <c r="B7" s="175" t="s">
        <v>70</v>
      </c>
      <c r="C7" s="175"/>
      <c r="D7" s="175"/>
      <c r="E7" s="175"/>
      <c r="F7" s="175"/>
      <c r="G7" s="175"/>
      <c r="H7" s="175"/>
      <c r="I7" s="175"/>
    </row>
    <row r="8" spans="1:9" x14ac:dyDescent="0.2">
      <c r="A8" s="97"/>
      <c r="B8" s="150" t="s">
        <v>42</v>
      </c>
      <c r="C8" s="150"/>
      <c r="D8" s="150"/>
      <c r="E8" s="150"/>
      <c r="F8" s="150"/>
      <c r="G8" s="150"/>
      <c r="H8" s="150"/>
      <c r="I8" s="150"/>
    </row>
    <row r="9" spans="1:9" x14ac:dyDescent="0.2">
      <c r="A9" s="97"/>
      <c r="B9" s="150" t="s">
        <v>43</v>
      </c>
      <c r="C9" s="150"/>
      <c r="D9" s="150"/>
      <c r="E9" s="150"/>
      <c r="F9" s="150"/>
      <c r="G9" s="150"/>
      <c r="H9" s="150"/>
      <c r="I9" s="150"/>
    </row>
    <row r="10" spans="1:9" ht="13.5" thickBot="1" x14ac:dyDescent="0.25">
      <c r="A10" s="98"/>
      <c r="B10" s="99" t="s">
        <v>44</v>
      </c>
      <c r="C10" s="99"/>
      <c r="D10" s="99"/>
      <c r="E10" s="99"/>
      <c r="F10" s="99"/>
      <c r="G10" s="99"/>
      <c r="H10" s="99"/>
      <c r="I10" s="99"/>
    </row>
    <row r="11" spans="1:9" ht="7.5" customHeight="1" thickBot="1" x14ac:dyDescent="0.25"/>
    <row r="12" spans="1:9" ht="12" customHeight="1" thickBot="1" x14ac:dyDescent="0.25">
      <c r="A12" s="190"/>
      <c r="B12" s="191"/>
      <c r="C12" s="191"/>
      <c r="D12" s="191"/>
      <c r="E12" s="191"/>
      <c r="F12" s="191"/>
      <c r="G12" s="191"/>
      <c r="H12" s="191"/>
      <c r="I12" s="191"/>
    </row>
    <row r="13" spans="1:9" ht="8.25" customHeight="1" thickBot="1" x14ac:dyDescent="0.25"/>
    <row r="14" spans="1:9" s="38" customFormat="1" ht="24.95" customHeight="1" x14ac:dyDescent="0.2">
      <c r="A14" s="86" t="s">
        <v>16</v>
      </c>
      <c r="B14" s="87" t="s">
        <v>17</v>
      </c>
      <c r="C14" s="87" t="s">
        <v>18</v>
      </c>
      <c r="D14" s="88" t="s">
        <v>37</v>
      </c>
      <c r="E14" s="35"/>
      <c r="F14" s="86" t="s">
        <v>33</v>
      </c>
      <c r="G14" s="87" t="s">
        <v>34</v>
      </c>
      <c r="H14" s="87" t="s">
        <v>35</v>
      </c>
      <c r="I14" s="87" t="s">
        <v>36</v>
      </c>
    </row>
    <row r="15" spans="1:9" s="38" customFormat="1" ht="12.75" customHeight="1" x14ac:dyDescent="0.2">
      <c r="A15" s="89">
        <v>1</v>
      </c>
      <c r="B15" s="58" t="s">
        <v>48</v>
      </c>
      <c r="C15" s="51">
        <f>+'SAN LORENZO rafael obligado'!O18</f>
        <v>0</v>
      </c>
      <c r="D15" s="90"/>
      <c r="E15" s="35"/>
      <c r="F15" s="94">
        <f>+D15</f>
        <v>0</v>
      </c>
      <c r="G15" s="59"/>
      <c r="H15" s="59"/>
      <c r="I15" s="59"/>
    </row>
    <row r="16" spans="1:9" ht="12.75" customHeight="1" x14ac:dyDescent="0.2">
      <c r="A16" s="89">
        <v>2</v>
      </c>
      <c r="B16" s="58" t="s">
        <v>78</v>
      </c>
      <c r="C16" s="51">
        <f>'SAN LORENZO rafael obligado'!O24</f>
        <v>0</v>
      </c>
      <c r="D16" s="90"/>
      <c r="F16" s="94">
        <f>+D16*0.5</f>
        <v>0</v>
      </c>
      <c r="G16" s="46">
        <f>+F16</f>
        <v>0</v>
      </c>
      <c r="H16" s="36"/>
      <c r="I16" s="36"/>
    </row>
    <row r="17" spans="1:9" ht="24" x14ac:dyDescent="0.2">
      <c r="A17" s="89">
        <v>3</v>
      </c>
      <c r="B17" s="58" t="s">
        <v>50</v>
      </c>
      <c r="C17" s="51">
        <f>+'SAN LORENZO rafael obligado'!O20</f>
        <v>0</v>
      </c>
      <c r="D17" s="90"/>
      <c r="F17" s="95"/>
      <c r="G17" s="48">
        <f>D17</f>
        <v>0</v>
      </c>
      <c r="H17" s="48"/>
      <c r="I17" s="48"/>
    </row>
    <row r="18" spans="1:9" ht="36" x14ac:dyDescent="0.2">
      <c r="A18" s="89">
        <v>4</v>
      </c>
      <c r="B18" s="40" t="s">
        <v>30</v>
      </c>
      <c r="C18" s="51">
        <f>+'SAN LORENZO rafael obligado'!O22</f>
        <v>0</v>
      </c>
      <c r="D18" s="90"/>
      <c r="F18" s="96"/>
      <c r="G18" s="46">
        <f>D18/3</f>
        <v>0</v>
      </c>
      <c r="H18" s="46">
        <f>D18/3</f>
        <v>0</v>
      </c>
      <c r="I18" s="46">
        <f>D18/3</f>
        <v>0</v>
      </c>
    </row>
    <row r="19" spans="1:9" x14ac:dyDescent="0.2">
      <c r="A19" s="85"/>
      <c r="B19" s="82"/>
      <c r="C19" s="83"/>
      <c r="D19" s="84"/>
      <c r="F19" s="91"/>
      <c r="G19" s="92"/>
      <c r="H19" s="92"/>
      <c r="I19" s="93"/>
    </row>
    <row r="20" spans="1:9" x14ac:dyDescent="0.2">
      <c r="A20" s="50" t="s">
        <v>19</v>
      </c>
      <c r="B20" s="50"/>
      <c r="C20" s="52"/>
      <c r="D20" s="53"/>
      <c r="F20" s="36"/>
      <c r="G20" s="36"/>
      <c r="H20" s="36"/>
      <c r="I20" s="37"/>
    </row>
    <row r="21" spans="1:9" x14ac:dyDescent="0.2">
      <c r="A21" s="50"/>
      <c r="B21" s="54" t="s">
        <v>24</v>
      </c>
      <c r="C21" s="65">
        <f>SUM(C15:C19)</f>
        <v>0</v>
      </c>
      <c r="D21" s="53"/>
      <c r="F21" s="39"/>
      <c r="G21" s="36"/>
      <c r="H21" s="36"/>
      <c r="I21" s="37"/>
    </row>
    <row r="22" spans="1:9" x14ac:dyDescent="0.2">
      <c r="A22" s="50"/>
      <c r="B22" s="50" t="s">
        <v>20</v>
      </c>
      <c r="C22" s="64">
        <f>C21</f>
        <v>0</v>
      </c>
      <c r="D22" s="53"/>
      <c r="F22" s="36"/>
      <c r="G22" s="36"/>
      <c r="H22" s="36"/>
      <c r="I22" s="37"/>
    </row>
    <row r="23" spans="1:9" x14ac:dyDescent="0.2">
      <c r="A23" s="50"/>
      <c r="B23" s="50" t="s">
        <v>21</v>
      </c>
      <c r="C23" s="52">
        <f>'SAN LORENZO rafael obligado'!O28</f>
        <v>0</v>
      </c>
      <c r="D23" s="53">
        <v>0.05</v>
      </c>
      <c r="F23" s="36"/>
      <c r="G23" s="36"/>
      <c r="H23" s="36"/>
      <c r="I23" s="37"/>
    </row>
    <row r="24" spans="1:9" x14ac:dyDescent="0.2">
      <c r="A24" s="50"/>
      <c r="B24" s="50" t="s">
        <v>23</v>
      </c>
      <c r="C24" s="63">
        <f>SUM(C22:C23)</f>
        <v>0</v>
      </c>
      <c r="D24" s="53"/>
      <c r="F24" s="36"/>
      <c r="G24" s="36"/>
      <c r="H24" s="36"/>
      <c r="I24" s="36"/>
    </row>
    <row r="25" spans="1:9" x14ac:dyDescent="0.2">
      <c r="A25" s="50"/>
      <c r="B25" s="50" t="s">
        <v>22</v>
      </c>
      <c r="C25" s="52">
        <f>+'SAN LORENZO rafael obligado'!O30</f>
        <v>0</v>
      </c>
      <c r="D25" s="53">
        <v>0.21</v>
      </c>
      <c r="F25" s="33"/>
      <c r="G25" s="33"/>
      <c r="H25" s="33"/>
      <c r="I25" s="33"/>
    </row>
    <row r="26" spans="1:9" x14ac:dyDescent="0.2">
      <c r="A26" s="50"/>
      <c r="B26" s="54" t="s">
        <v>8</v>
      </c>
      <c r="C26" s="65">
        <f>+C25+C24</f>
        <v>0</v>
      </c>
      <c r="D26" s="53"/>
      <c r="F26" s="33"/>
      <c r="G26" s="33"/>
      <c r="H26" s="33"/>
      <c r="I26" s="33"/>
    </row>
    <row r="27" spans="1:9" x14ac:dyDescent="0.2">
      <c r="A27" s="55"/>
      <c r="B27" s="55"/>
      <c r="C27" s="56"/>
      <c r="D27" s="57"/>
    </row>
    <row r="28" spans="1:9" x14ac:dyDescent="0.2">
      <c r="A28" s="192" t="s">
        <v>54</v>
      </c>
      <c r="B28" s="193"/>
      <c r="C28" s="193"/>
      <c r="D28" s="194"/>
      <c r="F28" s="44">
        <f>SUM(F15:F18)</f>
        <v>0</v>
      </c>
      <c r="G28" s="44">
        <f>SUM(G16:G18)</f>
        <v>0</v>
      </c>
      <c r="H28" s="44">
        <f>SUM(H16:H18)</f>
        <v>0</v>
      </c>
      <c r="I28" s="44">
        <f>SUM(I16:I18)</f>
        <v>0</v>
      </c>
    </row>
    <row r="29" spans="1:9" x14ac:dyDescent="0.2">
      <c r="A29" s="192" t="s">
        <v>41</v>
      </c>
      <c r="B29" s="193"/>
      <c r="C29" s="193"/>
      <c r="D29" s="194"/>
      <c r="F29" s="44">
        <f>F28</f>
        <v>0</v>
      </c>
      <c r="G29" s="44">
        <f>SUM(F29+G28)</f>
        <v>0</v>
      </c>
      <c r="H29" s="44">
        <f>SUM(G29+H28)</f>
        <v>0</v>
      </c>
      <c r="I29" s="44">
        <f>SUM(H29+I28)</f>
        <v>0</v>
      </c>
    </row>
    <row r="30" spans="1:9" x14ac:dyDescent="0.2">
      <c r="A30" s="192" t="s">
        <v>25</v>
      </c>
      <c r="B30" s="193"/>
      <c r="C30" s="193"/>
      <c r="D30" s="194"/>
      <c r="F30" s="44"/>
      <c r="G30" s="44"/>
      <c r="H30" s="44"/>
      <c r="I30" s="44"/>
    </row>
    <row r="31" spans="1:9" x14ac:dyDescent="0.2">
      <c r="A31" s="55"/>
      <c r="B31" s="55"/>
      <c r="C31" s="55"/>
      <c r="D31" s="55"/>
      <c r="F31" s="45"/>
      <c r="G31" s="45"/>
      <c r="H31" s="45"/>
      <c r="I31" s="45"/>
    </row>
    <row r="32" spans="1:9" x14ac:dyDescent="0.2">
      <c r="A32" s="195" t="s">
        <v>51</v>
      </c>
      <c r="B32" s="196"/>
      <c r="C32" s="196"/>
      <c r="D32" s="197"/>
      <c r="F32" s="154">
        <f>+(F28*C26)</f>
        <v>0</v>
      </c>
      <c r="G32" s="154">
        <f>+(G28*C26)</f>
        <v>0</v>
      </c>
      <c r="H32" s="154">
        <f>+(H28*C26)</f>
        <v>0</v>
      </c>
      <c r="I32" s="154">
        <f>+(I28*C26)</f>
        <v>0</v>
      </c>
    </row>
    <row r="33" spans="1:9" x14ac:dyDescent="0.2">
      <c r="A33" s="184" t="s">
        <v>52</v>
      </c>
      <c r="B33" s="185"/>
      <c r="C33" s="185"/>
      <c r="D33" s="186"/>
      <c r="F33" s="154">
        <f>+(F29*C26)</f>
        <v>0</v>
      </c>
      <c r="G33" s="154">
        <f>+(G29*C26)</f>
        <v>0</v>
      </c>
      <c r="H33" s="154">
        <f>+(H29*C26)</f>
        <v>0</v>
      </c>
      <c r="I33" s="154">
        <f>+(I29*C26)</f>
        <v>0</v>
      </c>
    </row>
    <row r="34" spans="1:9" x14ac:dyDescent="0.2">
      <c r="A34" s="187" t="s">
        <v>53</v>
      </c>
      <c r="B34" s="188"/>
      <c r="C34" s="188"/>
      <c r="D34" s="189"/>
      <c r="F34" s="49"/>
      <c r="G34" s="49"/>
      <c r="H34" s="49"/>
      <c r="I34" s="49"/>
    </row>
  </sheetData>
  <mergeCells count="8">
    <mergeCell ref="A33:D33"/>
    <mergeCell ref="A34:D34"/>
    <mergeCell ref="A12:I12"/>
    <mergeCell ref="B7:I7"/>
    <mergeCell ref="A28:D28"/>
    <mergeCell ref="A29:D29"/>
    <mergeCell ref="A30:D30"/>
    <mergeCell ref="A32:D32"/>
  </mergeCells>
  <pageMargins left="0.97" right="0.23622047244094491" top="1.22" bottom="0.74803149606299213" header="0.31496062992125984" footer="0.31496062992125984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SAN LORENZO rafael obligado</vt:lpstr>
      <vt:lpstr>computo</vt:lpstr>
      <vt:lpstr>Plan de Trabajo (2)</vt:lpstr>
    </vt:vector>
  </TitlesOfParts>
  <Company>DGR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Sebastian Bajcetic</cp:lastModifiedBy>
  <cp:lastPrinted>2024-07-30T16:19:15Z</cp:lastPrinted>
  <dcterms:created xsi:type="dcterms:W3CDTF">2006-02-21T13:41:46Z</dcterms:created>
  <dcterms:modified xsi:type="dcterms:W3CDTF">2024-08-08T13:53:32Z</dcterms:modified>
</cp:coreProperties>
</file>