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\"/>
    </mc:Choice>
  </mc:AlternateContent>
  <bookViews>
    <workbookView xWindow="0" yWindow="0" windowWidth="20490" windowHeight="7650"/>
  </bookViews>
  <sheets>
    <sheet name="SAN LORENZO rafael obligado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Fecha">'[1]Hoja 1'!$D$3</definedName>
    <definedName name="Insumos">'[1]Hoja 1'!$A$5:$D$440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7" l="1"/>
  <c r="F20" i="27" s="1"/>
  <c r="F16" i="27"/>
  <c r="D20" i="27"/>
  <c r="D22" i="27" s="1"/>
  <c r="E25" i="24" s="1"/>
  <c r="C13" i="25" l="1"/>
  <c r="D25" i="27" l="1"/>
  <c r="H25" i="27" s="1"/>
  <c r="E23" i="24"/>
  <c r="C15" i="25" l="1"/>
  <c r="O31" i="24"/>
  <c r="C23" i="25" s="1"/>
  <c r="C14" i="25" l="1"/>
  <c r="C19" i="25" s="1"/>
  <c r="O29" i="24"/>
  <c r="C21" i="25" s="1"/>
  <c r="O30" i="24" l="1"/>
  <c r="O33" i="24" s="1"/>
  <c r="C20" i="25"/>
  <c r="C22" i="25" s="1"/>
  <c r="C24" i="25" s="1"/>
  <c r="F14" i="25"/>
  <c r="G14" i="25" s="1"/>
  <c r="I15" i="25" l="1"/>
  <c r="I26" i="25" s="1"/>
  <c r="I30" i="25" s="1"/>
  <c r="H15" i="25"/>
  <c r="G15" i="25"/>
  <c r="G26" i="25"/>
  <c r="G30" i="25" s="1"/>
  <c r="H26" i="25"/>
  <c r="H30" i="25" s="1"/>
  <c r="F13" i="25"/>
  <c r="F26" i="25" s="1"/>
  <c r="F27" i="25" l="1"/>
  <c r="F30" i="25"/>
  <c r="G27" i="25" l="1"/>
  <c r="F31" i="25"/>
  <c r="G31" i="25" l="1"/>
  <c r="H27" i="25"/>
  <c r="H31" i="25" l="1"/>
  <c r="I27" i="25"/>
  <c r="I31" i="25" l="1"/>
</calcChain>
</file>

<file path=xl/sharedStrings.xml><?xml version="1.0" encoding="utf-8"?>
<sst xmlns="http://schemas.openxmlformats.org/spreadsheetml/2006/main" count="96" uniqueCount="80">
  <si>
    <t>N°</t>
  </si>
  <si>
    <t>Un.</t>
  </si>
  <si>
    <t>Incidencia</t>
  </si>
  <si>
    <t>3.1</t>
  </si>
  <si>
    <t>1.1</t>
  </si>
  <si>
    <t>Total Item</t>
  </si>
  <si>
    <t>Total Rubro</t>
  </si>
  <si>
    <r>
      <t xml:space="preserve">SUBTOTAL 2 </t>
    </r>
    <r>
      <rPr>
        <sz val="9"/>
        <rFont val="Arial"/>
        <family val="2"/>
      </rPr>
      <t>(I + II)</t>
    </r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</si>
  <si>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</si>
  <si>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</si>
  <si>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</si>
  <si>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</si>
  <si>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</si>
  <si>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</si>
  <si>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</si>
  <si>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</si>
  <si>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</si>
  <si>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</si>
  <si>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</si>
  <si>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</si>
  <si>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</si>
  <si>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</si>
  <si>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</si>
  <si>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</si>
  <si>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</si>
  <si>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</si>
  <si>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</si>
  <si>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</si>
  <si>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M2</t>
  </si>
  <si>
    <t>SUBTOTAL ITEM</t>
  </si>
  <si>
    <t xml:space="preserve">Pavimento articualdo de adoquines (incluye tomado de juntas con arena y cemento en seco) </t>
  </si>
  <si>
    <t>4.1</t>
  </si>
  <si>
    <t>5.1</t>
  </si>
  <si>
    <t>QUINCENA 1</t>
  </si>
  <si>
    <t>QUINCENA 2</t>
  </si>
  <si>
    <t>QUINCENA 3</t>
  </si>
  <si>
    <t>QUINCENA 4</t>
  </si>
  <si>
    <t>INCID. (%)</t>
  </si>
  <si>
    <t>IVA (21% sobre materiales y equipos)</t>
  </si>
  <si>
    <t xml:space="preserve">  </t>
  </si>
  <si>
    <t>m2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</si>
  <si>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</si>
  <si>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</si>
  <si>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</si>
  <si>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</si>
  <si>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</si>
  <si>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PAVIMENTO ARTICULADO</t>
  </si>
  <si>
    <t>CARTEL DE OBRA</t>
  </si>
  <si>
    <t>Provisión y Colocación de Cartel de Obra</t>
  </si>
  <si>
    <t>HORMIGÖN SIMPLE</t>
  </si>
  <si>
    <t>Pavimento de hormigon H21 para Badenes de 0,15m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</si>
  <si>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</si>
  <si>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</si>
  <si>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</si>
  <si>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</si>
  <si>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</si>
  <si>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</si>
  <si>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>CORDON CUNETA</t>
  </si>
  <si>
    <t>ML</t>
  </si>
  <si>
    <t xml:space="preserve">TOTAL: </t>
  </si>
  <si>
    <t>Longitud (m)</t>
  </si>
  <si>
    <t>Ancho (m)</t>
  </si>
  <si>
    <t>Area (m2)</t>
  </si>
  <si>
    <t>espesor</t>
  </si>
  <si>
    <t>Volumen (m3)</t>
  </si>
  <si>
    <t>Superficie a pavimentar</t>
  </si>
  <si>
    <t>rafael Obligado</t>
  </si>
  <si>
    <t>Cordon Cuneta</t>
  </si>
  <si>
    <t xml:space="preserve">Excavación </t>
  </si>
  <si>
    <t>cordon cuneta</t>
  </si>
  <si>
    <t>cuneta sobre Rafael Obligado</t>
  </si>
  <si>
    <t>desde 2 de abril hasta arroyo inominado</t>
  </si>
  <si>
    <t>desde arroyo hasta v garcia</t>
  </si>
  <si>
    <r>
      <t>OBRA: "ADOQUINADO CALLE  RAFAEL OBLIGADO"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(desde 2 de Abril hasta V. Garcia)</t>
    </r>
  </si>
  <si>
    <t>PLANILLA DE COMPUTO RAFAEL OBLIGADO (desde 2 de Abril a V. Garcia)</t>
  </si>
  <si>
    <t>CONEXIONES DOMICILIARIA</t>
  </si>
  <si>
    <t>Conexiones hasta vereda de cloaca</t>
  </si>
  <si>
    <t>2.1</t>
  </si>
  <si>
    <t>Conexiones Domiciliarias</t>
  </si>
  <si>
    <r>
      <t>OBRA: "ADOQUINADO CALLE R. OBLIGADO"  (desde 2 DE ABRIL A VIRGILIO GARCÍA)</t>
    </r>
    <r>
      <rPr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</si>
</sst>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sz val="9"/>
      <color indexed="17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9"/>
      <color theme="6" tint="-0.499984740745262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/>
  </cellStyleXfs>
  <cellXfs count="206">
    <xf numFmtId="0" fontId="0" fillId="0" borderId="0" xfId="0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3" xfId="0" applyNumberFormat="1" applyFont="1" applyBorder="1"/>
    <xf numFmtId="9" fontId="3" fillId="0" borderId="14" xfId="0" applyNumberFormat="1" applyFont="1" applyBorder="1" applyAlignment="1">
      <alignment horizontal="center" vertical="center"/>
    </xf>
    <xf numFmtId="10" fontId="3" fillId="0" borderId="0" xfId="0" applyNumberFormat="1" applyFont="1"/>
    <xf numFmtId="10" fontId="4" fillId="0" borderId="0" xfId="0" applyNumberFormat="1" applyFont="1"/>
    <xf numFmtId="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9" fontId="3" fillId="0" borderId="16" xfId="0" applyNumberFormat="1" applyFont="1" applyBorder="1" applyAlignment="1">
      <alignment horizontal="center" vertical="center"/>
    </xf>
    <xf numFmtId="167" fontId="3" fillId="0" borderId="16" xfId="0" applyNumberFormat="1" applyFont="1" applyBorder="1"/>
    <xf numFmtId="0" fontId="5" fillId="0" borderId="1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3" borderId="11" xfId="0" applyFont="1" applyFill="1" applyBorder="1"/>
    <xf numFmtId="167" fontId="5" fillId="0" borderId="3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left"/>
    </xf>
    <xf numFmtId="167" fontId="4" fillId="3" borderId="11" xfId="0" applyNumberFormat="1" applyFont="1" applyFill="1" applyBorder="1"/>
    <xf numFmtId="167" fontId="4" fillId="0" borderId="22" xfId="0" applyNumberFormat="1" applyFont="1" applyBorder="1"/>
    <xf numFmtId="167" fontId="3" fillId="0" borderId="23" xfId="0" applyNumberFormat="1" applyFont="1" applyBorder="1" applyAlignment="1">
      <alignment horizontal="left"/>
    </xf>
    <xf numFmtId="167" fontId="4" fillId="0" borderId="22" xfId="0" applyNumberFormat="1" applyFont="1" applyBorder="1" applyAlignment="1">
      <alignment horizontal="left"/>
    </xf>
    <xf numFmtId="167" fontId="3" fillId="0" borderId="21" xfId="0" applyNumberFormat="1" applyFont="1" applyBorder="1"/>
    <xf numFmtId="9" fontId="3" fillId="0" borderId="7" xfId="0" applyNumberFormat="1" applyFont="1" applyBorder="1" applyAlignment="1">
      <alignment horizontal="center" vertical="center"/>
    </xf>
    <xf numFmtId="167" fontId="3" fillId="0" borderId="25" xfId="0" applyNumberFormat="1" applyFont="1" applyBorder="1" applyAlignment="1">
      <alignment horizontal="left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/>
    <xf numFmtId="9" fontId="0" fillId="5" borderId="2" xfId="0" applyNumberFormat="1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0" fontId="3" fillId="0" borderId="2" xfId="0" applyFont="1" applyBorder="1" applyAlignment="1">
      <alignment wrapText="1"/>
    </xf>
    <xf numFmtId="0" fontId="18" fillId="0" borderId="37" xfId="0" applyFont="1" applyBorder="1" applyAlignment="1">
      <alignment horizontal="center" vertical="center" wrapText="1"/>
    </xf>
    <xf numFmtId="10" fontId="0" fillId="0" borderId="2" xfId="3" applyNumberFormat="1" applyFont="1" applyBorder="1"/>
    <xf numFmtId="10" fontId="0" fillId="0" borderId="7" xfId="3" applyNumberFormat="1" applyFont="1" applyBorder="1"/>
    <xf numFmtId="10" fontId="20" fillId="6" borderId="2" xfId="3" applyNumberFormat="1" applyFont="1" applyFill="1" applyBorder="1"/>
    <xf numFmtId="0" fontId="2" fillId="0" borderId="0" xfId="0" applyFont="1"/>
    <xf numFmtId="164" fontId="10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3" fillId="0" borderId="2" xfId="0" applyFont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/>
    </xf>
    <xf numFmtId="0" fontId="5" fillId="3" borderId="11" xfId="0" applyFont="1" applyFill="1" applyBorder="1"/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167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3" fillId="0" borderId="19" xfId="0" applyFont="1" applyBorder="1"/>
    <xf numFmtId="168" fontId="3" fillId="0" borderId="19" xfId="0" applyNumberFormat="1" applyFont="1" applyBorder="1" applyAlignment="1">
      <alignment horizontal="center"/>
    </xf>
    <xf numFmtId="10" fontId="3" fillId="0" borderId="19" xfId="3" applyNumberFormat="1" applyFont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1" fillId="7" borderId="35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10" fontId="3" fillId="0" borderId="17" xfId="3" applyNumberFormat="1" applyFont="1" applyBorder="1" applyAlignment="1">
      <alignment horizontal="center"/>
    </xf>
    <xf numFmtId="0" fontId="0" fillId="5" borderId="19" xfId="0" applyFill="1" applyBorder="1"/>
    <xf numFmtId="10" fontId="20" fillId="5" borderId="19" xfId="3" applyNumberFormat="1" applyFont="1" applyFill="1" applyBorder="1"/>
    <xf numFmtId="10" fontId="20" fillId="5" borderId="19" xfId="3" quotePrefix="1" applyNumberFormat="1" applyFont="1" applyFill="1" applyBorder="1"/>
    <xf numFmtId="10" fontId="20" fillId="6" borderId="4" xfId="3" applyNumberFormat="1" applyFont="1" applyFill="1" applyBorder="1"/>
    <xf numFmtId="0" fontId="5" fillId="3" borderId="13" xfId="0" applyFont="1" applyFill="1" applyBorder="1"/>
    <xf numFmtId="0" fontId="5" fillId="3" borderId="27" xfId="0" applyFont="1" applyFill="1" applyBorder="1"/>
    <xf numFmtId="0" fontId="5" fillId="3" borderId="16" xfId="0" applyFont="1" applyFill="1" applyBorder="1"/>
    <xf numFmtId="0" fontId="14" fillId="3" borderId="2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5" xfId="0" applyBorder="1"/>
    <xf numFmtId="0" fontId="0" fillId="0" borderId="38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5" xfId="0" applyBorder="1"/>
    <xf numFmtId="0" fontId="0" fillId="0" borderId="1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8" xfId="0" applyBorder="1"/>
    <xf numFmtId="167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167" fontId="8" fillId="5" borderId="2" xfId="0" applyNumberFormat="1" applyFont="1" applyFill="1" applyBorder="1" applyAlignment="1">
      <alignment horizontal="center" vertical="center"/>
    </xf>
    <xf numFmtId="167" fontId="17" fillId="5" borderId="2" xfId="0" applyNumberFormat="1" applyFont="1" applyFill="1" applyBorder="1" applyAlignment="1">
      <alignment horizontal="center" vertical="center"/>
    </xf>
    <xf numFmtId="10" fontId="4" fillId="5" borderId="17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wrapText="1"/>
    </xf>
    <xf numFmtId="167" fontId="24" fillId="3" borderId="6" xfId="0" applyNumberFormat="1" applyFont="1" applyFill="1" applyBorder="1"/>
    <xf numFmtId="0" fontId="0" fillId="0" borderId="2" xfId="0" applyBorder="1" applyAlignment="1">
      <alignment horizontal="center" vertical="center"/>
    </xf>
    <xf numFmtId="167" fontId="4" fillId="0" borderId="24" xfId="0" applyNumberFormat="1" applyFont="1" applyBorder="1"/>
    <xf numFmtId="167" fontId="3" fillId="9" borderId="2" xfId="0" applyNumberFormat="1" applyFont="1" applyFill="1" applyBorder="1" applyAlignment="1">
      <alignment horizontal="center" vertical="center"/>
    </xf>
    <xf numFmtId="1" fontId="4" fillId="9" borderId="20" xfId="0" applyNumberFormat="1" applyFont="1" applyFill="1" applyBorder="1" applyAlignment="1">
      <alignment horizontal="center"/>
    </xf>
    <xf numFmtId="0" fontId="4" fillId="9" borderId="19" xfId="0" applyFont="1" applyFill="1" applyBorder="1"/>
    <xf numFmtId="0" fontId="4" fillId="9" borderId="19" xfId="0" applyFont="1" applyFill="1" applyBorder="1" applyAlignment="1">
      <alignment horizontal="center" vertical="center"/>
    </xf>
    <xf numFmtId="166" fontId="4" fillId="9" borderId="19" xfId="0" applyNumberFormat="1" applyFont="1" applyFill="1" applyBorder="1" applyAlignment="1">
      <alignment horizontal="center" vertical="center"/>
    </xf>
    <xf numFmtId="167" fontId="6" fillId="9" borderId="19" xfId="0" applyNumberFormat="1" applyFont="1" applyFill="1" applyBorder="1" applyAlignment="1">
      <alignment horizontal="center" vertical="center"/>
    </xf>
    <xf numFmtId="167" fontId="7" fillId="9" borderId="19" xfId="0" applyNumberFormat="1" applyFont="1" applyFill="1" applyBorder="1" applyAlignment="1">
      <alignment horizontal="center" vertical="center"/>
    </xf>
    <xf numFmtId="167" fontId="3" fillId="9" borderId="19" xfId="0" applyNumberFormat="1" applyFont="1" applyFill="1" applyBorder="1" applyAlignment="1">
      <alignment horizontal="center" vertical="center"/>
    </xf>
    <xf numFmtId="167" fontId="4" fillId="9" borderId="19" xfId="0" applyNumberFormat="1" applyFont="1" applyFill="1" applyBorder="1" applyAlignment="1">
      <alignment horizontal="center" vertical="center"/>
    </xf>
    <xf numFmtId="10" fontId="3" fillId="9" borderId="21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4" fillId="9" borderId="2" xfId="0" applyNumberFormat="1" applyFont="1" applyFill="1" applyBorder="1" applyAlignment="1">
      <alignment horizontal="center" vertical="center"/>
    </xf>
    <xf numFmtId="10" fontId="3" fillId="9" borderId="17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5" fillId="3" borderId="0" xfId="0" applyFont="1" applyFill="1" applyBorder="1"/>
    <xf numFmtId="0" fontId="2" fillId="0" borderId="14" xfId="0" applyFont="1" applyBorder="1"/>
    <xf numFmtId="0" fontId="5" fillId="8" borderId="2" xfId="0" applyFont="1" applyFill="1" applyBorder="1"/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4" fontId="0" fillId="0" borderId="0" xfId="0" applyNumberFormat="1"/>
    <xf numFmtId="0" fontId="5" fillId="0" borderId="3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15" fillId="0" borderId="34" xfId="0" applyNumberFormat="1" applyFont="1" applyBorder="1" applyAlignment="1">
      <alignment horizontal="center" vertical="center"/>
    </xf>
    <xf numFmtId="10" fontId="15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4" fillId="0" borderId="3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5" borderId="23" xfId="0" applyFont="1" applyFill="1" applyBorder="1" applyAlignment="1">
      <alignment wrapText="1"/>
    </xf>
    <xf numFmtId="0" fontId="3" fillId="5" borderId="23" xfId="0" applyFont="1" applyFill="1" applyBorder="1" applyAlignment="1">
      <alignment horizontal="center" vertical="center"/>
    </xf>
    <xf numFmtId="4" fontId="3" fillId="5" borderId="23" xfId="0" applyNumberFormat="1" applyFont="1" applyFill="1" applyBorder="1" applyAlignment="1">
      <alignment horizontal="center" vertical="center"/>
    </xf>
    <xf numFmtId="167" fontId="3" fillId="5" borderId="23" xfId="0" applyNumberFormat="1" applyFont="1" applyFill="1" applyBorder="1" applyAlignment="1">
      <alignment horizontal="center" vertical="center"/>
    </xf>
    <xf numFmtId="167" fontId="17" fillId="5" borderId="23" xfId="0" applyNumberFormat="1" applyFont="1" applyFill="1" applyBorder="1" applyAlignment="1">
      <alignment horizontal="center" vertical="center"/>
    </xf>
    <xf numFmtId="167" fontId="8" fillId="5" borderId="23" xfId="0" applyNumberFormat="1" applyFont="1" applyFill="1" applyBorder="1" applyAlignment="1">
      <alignment horizontal="center" vertical="center"/>
    </xf>
    <xf numFmtId="10" fontId="4" fillId="5" borderId="23" xfId="0" applyNumberFormat="1" applyFont="1" applyFill="1" applyBorder="1" applyAlignment="1">
      <alignment horizontal="center" vertical="center"/>
    </xf>
    <xf numFmtId="2" fontId="4" fillId="5" borderId="39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wrapText="1"/>
    </xf>
    <xf numFmtId="0" fontId="3" fillId="5" borderId="39" xfId="0" applyFont="1" applyFill="1" applyBorder="1" applyAlignment="1">
      <alignment horizontal="center" vertical="center"/>
    </xf>
    <xf numFmtId="4" fontId="3" fillId="5" borderId="39" xfId="0" applyNumberFormat="1" applyFont="1" applyFill="1" applyBorder="1" applyAlignment="1">
      <alignment horizontal="center" vertical="center"/>
    </xf>
    <xf numFmtId="167" fontId="3" fillId="5" borderId="39" xfId="0" applyNumberFormat="1" applyFont="1" applyFill="1" applyBorder="1" applyAlignment="1">
      <alignment horizontal="center" vertical="center"/>
    </xf>
    <xf numFmtId="167" fontId="8" fillId="5" borderId="39" xfId="0" applyNumberFormat="1" applyFont="1" applyFill="1" applyBorder="1" applyAlignment="1">
      <alignment horizontal="center" vertical="center"/>
    </xf>
    <xf numFmtId="167" fontId="3" fillId="5" borderId="40" xfId="0" applyNumberFormat="1" applyFont="1" applyFill="1" applyBorder="1" applyAlignment="1">
      <alignment horizontal="center" vertical="center"/>
    </xf>
    <xf numFmtId="167" fontId="3" fillId="5" borderId="41" xfId="0" applyNumberFormat="1" applyFont="1" applyFill="1" applyBorder="1" applyAlignment="1">
      <alignment horizontal="center" vertical="center"/>
    </xf>
    <xf numFmtId="10" fontId="4" fillId="5" borderId="0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49" fontId="4" fillId="9" borderId="23" xfId="0" applyNumberFormat="1" applyFont="1" applyFill="1" applyBorder="1" applyAlignment="1">
      <alignment horizontal="center"/>
    </xf>
    <xf numFmtId="0" fontId="4" fillId="9" borderId="23" xfId="0" applyFont="1" applyFill="1" applyBorder="1" applyAlignment="1">
      <alignment wrapText="1"/>
    </xf>
    <xf numFmtId="0" fontId="3" fillId="9" borderId="23" xfId="0" applyFont="1" applyFill="1" applyBorder="1" applyAlignment="1">
      <alignment horizontal="center" vertical="center"/>
    </xf>
    <xf numFmtId="4" fontId="3" fillId="9" borderId="23" xfId="0" applyNumberFormat="1" applyFont="1" applyFill="1" applyBorder="1" applyAlignment="1">
      <alignment horizontal="center" vertical="center"/>
    </xf>
    <xf numFmtId="167" fontId="3" fillId="9" borderId="23" xfId="0" applyNumberFormat="1" applyFont="1" applyFill="1" applyBorder="1" applyAlignment="1">
      <alignment horizontal="center" vertical="center"/>
    </xf>
    <xf numFmtId="167" fontId="17" fillId="9" borderId="23" xfId="0" applyNumberFormat="1" applyFont="1" applyFill="1" applyBorder="1" applyAlignment="1">
      <alignment horizontal="center" vertical="center"/>
    </xf>
    <xf numFmtId="167" fontId="8" fillId="9" borderId="23" xfId="0" applyNumberFormat="1" applyFont="1" applyFill="1" applyBorder="1" applyAlignment="1">
      <alignment horizontal="center" vertical="center"/>
    </xf>
    <xf numFmtId="10" fontId="4" fillId="9" borderId="23" xfId="0" applyNumberFormat="1" applyFont="1" applyFill="1" applyBorder="1" applyAlignment="1">
      <alignment horizontal="center" vertical="center"/>
    </xf>
    <xf numFmtId="0" fontId="22" fillId="7" borderId="42" xfId="0" applyFont="1" applyFill="1" applyBorder="1" applyAlignment="1">
      <alignment horizontal="center" vertical="center"/>
    </xf>
    <xf numFmtId="0" fontId="3" fillId="0" borderId="19" xfId="0" applyFont="1" applyBorder="1" applyAlignment="1">
      <alignment wrapText="1"/>
    </xf>
    <xf numFmtId="10" fontId="20" fillId="6" borderId="19" xfId="3" applyNumberFormat="1" applyFont="1" applyFill="1" applyBorder="1"/>
    <xf numFmtId="10" fontId="3" fillId="0" borderId="43" xfId="3" applyNumberFormat="1" applyFont="1" applyBorder="1" applyAlignment="1">
      <alignment horizontal="center"/>
    </xf>
    <xf numFmtId="9" fontId="0" fillId="5" borderId="44" xfId="0" applyNumberFormat="1" applyFill="1" applyBorder="1"/>
    <xf numFmtId="10" fontId="3" fillId="0" borderId="2" xfId="3" applyNumberFormat="1" applyFont="1" applyBorder="1" applyAlignment="1">
      <alignment horizontal="center"/>
    </xf>
    <xf numFmtId="0" fontId="0" fillId="0" borderId="0" xfId="0" applyBorder="1"/>
  </cellXfs>
  <cellStyles count="12">
    <cellStyle name="Bueno" xfId="1"/>
    <cellStyle name="Encabezado 1" xfId="2"/>
    <cellStyle name="Millares 2" xfId="10"/>
    <cellStyle name="Millares 3" xfId="8"/>
    <cellStyle name="Moneda" xfId="4" builtinId="4"/>
    <cellStyle name="Moneda 2" xfId="6"/>
    <cellStyle name="Moneda 3" xfId="9"/>
    <cellStyle name="Normal" xfId="0" builtinId="0"/>
    <cellStyle name="Normal 2" xfId="11"/>
    <cellStyle name="Normal 3" xfId="7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1042147</xdr:colOff>
      <xdr:row>0</xdr:row>
      <xdr:rowOff>0</xdr:rowOff>
    </xdr:from>
    <xdr:to>
      <xdr:col>15</xdr:col>
      <xdr:colOff>582705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1794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47625</xdr:rowOff>
    </xdr:from>
    <xdr:to>
      <xdr:col>5</xdr:col>
      <xdr:colOff>428625</xdr:colOff>
      <xdr:row>10</xdr:row>
      <xdr:rowOff>38100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71475"/>
          <a:ext cx="5943600" cy="1285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430695</xdr:colOff>
      <xdr:row>0</xdr:row>
      <xdr:rowOff>1</xdr:rowOff>
    </xdr:from>
    <xdr:to>
      <xdr:col>9</xdr:col>
      <xdr:colOff>588068</xdr:colOff>
      <xdr:row>3</xdr:row>
      <xdr:rowOff>132522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0478" y="1"/>
          <a:ext cx="3776872" cy="6294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42"/>
  <sheetViews>
    <sheetView tabSelected="1" topLeftCell="A10" zoomScale="85" zoomScaleNormal="85" workbookViewId="0">
      <selection activeCell="C19" sqref="C19"/>
    </sheetView>
  </sheetViews>
  <sheetFormatPr baseColWidth="10" defaultColWidth="10.7109375" defaultRowHeight="12.75" x14ac:dyDescent="0.2"/>
  <cols>
    <col min="1" max="1" width="3.7109375" customWidth="1"/>
    <col min="2" max="2" width="4.5703125" customWidth="1"/>
    <col min="3" max="3" width="43" customWidth="1"/>
    <col min="4" max="4" width="4" bestFit="1" customWidth="1"/>
    <col min="5" max="5" width="9.5703125" customWidth="1"/>
    <col min="6" max="6" width="11.28515625" bestFit="1" customWidth="1"/>
    <col min="7" max="7" width="18.28515625" customWidth="1"/>
    <col min="8" max="8" width="11.140625" customWidth="1"/>
    <col min="9" max="9" width="18.5703125" customWidth="1"/>
    <col min="10" max="10" width="12.140625" customWidth="1"/>
    <col min="11" max="11" width="17.5703125" customWidth="1"/>
    <col min="12" max="12" width="16.5703125" customWidth="1"/>
    <col min="13" max="13" width="11.7109375" hidden="1" customWidth="1"/>
    <col min="14" max="14" width="22" customWidth="1"/>
    <col min="15" max="15" width="19.85546875" customWidth="1"/>
    <col min="16" max="16" width="13.5703125" customWidth="1"/>
    <col min="17" max="17" width="15.42578125" bestFit="1" customWidth="1"/>
  </cols>
  <sheetData>
    <row r="8" spans="1:16" ht="39.75" customHeight="1" thickBot="1" x14ac:dyDescent="0.25"/>
    <row r="9" spans="1:16" ht="24" customHeight="1" x14ac:dyDescent="0.2">
      <c r="B9" s="131" t="s">
        <v>73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3"/>
    </row>
    <row r="10" spans="1:16" x14ac:dyDescent="0.2">
      <c r="B10" s="134" t="s">
        <v>42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6"/>
    </row>
    <row r="11" spans="1:16" x14ac:dyDescent="0.2">
      <c r="B11" s="134" t="s">
        <v>43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</row>
    <row r="12" spans="1:16" ht="13.5" thickBot="1" x14ac:dyDescent="0.25">
      <c r="B12" s="137" t="s">
        <v>44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</row>
    <row r="13" spans="1:16" ht="13.5" thickBot="1" x14ac:dyDescent="0.2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</row>
    <row r="14" spans="1:16" ht="15" customHeight="1" thickBot="1" x14ac:dyDescent="0.25">
      <c r="B14" s="147" t="s">
        <v>45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9"/>
    </row>
    <row r="15" spans="1:16" ht="13.5" thickBot="1" x14ac:dyDescent="0.25"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</row>
    <row r="16" spans="1:16" ht="21" customHeight="1" x14ac:dyDescent="0.2">
      <c r="B16" s="151" t="s">
        <v>0</v>
      </c>
      <c r="C16" s="153" t="s">
        <v>14</v>
      </c>
      <c r="D16" s="143" t="s">
        <v>1</v>
      </c>
      <c r="E16" s="155" t="s">
        <v>15</v>
      </c>
      <c r="F16" s="157" t="s">
        <v>9</v>
      </c>
      <c r="G16" s="157"/>
      <c r="H16" s="157" t="s">
        <v>10</v>
      </c>
      <c r="I16" s="157"/>
      <c r="J16" s="157" t="s">
        <v>26</v>
      </c>
      <c r="K16" s="157"/>
      <c r="L16" s="158" t="s">
        <v>27</v>
      </c>
      <c r="M16" s="40" t="s">
        <v>29</v>
      </c>
      <c r="N16" s="141" t="s">
        <v>5</v>
      </c>
      <c r="O16" s="143" t="s">
        <v>6</v>
      </c>
      <c r="P16" s="145" t="s">
        <v>2</v>
      </c>
    </row>
    <row r="17" spans="1:17" ht="18" customHeight="1" thickBot="1" x14ac:dyDescent="0.25">
      <c r="B17" s="152"/>
      <c r="C17" s="154"/>
      <c r="D17" s="144"/>
      <c r="E17" s="156"/>
      <c r="F17" s="33" t="s">
        <v>11</v>
      </c>
      <c r="G17" s="23" t="s">
        <v>12</v>
      </c>
      <c r="H17" s="33" t="s">
        <v>13</v>
      </c>
      <c r="I17" s="61" t="s">
        <v>12</v>
      </c>
      <c r="J17" s="33" t="s">
        <v>13</v>
      </c>
      <c r="K17" s="61" t="s">
        <v>12</v>
      </c>
      <c r="L17" s="159"/>
      <c r="M17" s="33" t="s">
        <v>13</v>
      </c>
      <c r="N17" s="142"/>
      <c r="O17" s="144"/>
      <c r="P17" s="146"/>
    </row>
    <row r="18" spans="1:17" ht="20.100000000000001" customHeight="1" x14ac:dyDescent="0.2">
      <c r="B18" s="109">
        <v>1</v>
      </c>
      <c r="C18" s="110" t="s">
        <v>47</v>
      </c>
      <c r="D18" s="111"/>
      <c r="E18" s="112"/>
      <c r="F18" s="113"/>
      <c r="G18" s="108"/>
      <c r="H18" s="114"/>
      <c r="I18" s="115"/>
      <c r="J18" s="115"/>
      <c r="K18" s="115"/>
      <c r="L18" s="114"/>
      <c r="M18" s="114"/>
      <c r="N18" s="115"/>
      <c r="O18" s="116"/>
      <c r="P18" s="117"/>
    </row>
    <row r="19" spans="1:17" ht="24.95" customHeight="1" x14ac:dyDescent="0.2">
      <c r="B19" s="96" t="s">
        <v>4</v>
      </c>
      <c r="C19" s="97" t="s">
        <v>48</v>
      </c>
      <c r="D19" s="98" t="s">
        <v>1</v>
      </c>
      <c r="E19" s="99">
        <v>1</v>
      </c>
      <c r="F19" s="95"/>
      <c r="G19" s="95"/>
      <c r="H19" s="95"/>
      <c r="I19" s="95"/>
      <c r="J19" s="101"/>
      <c r="K19" s="95"/>
      <c r="L19" s="95"/>
      <c r="M19" s="100"/>
      <c r="N19" s="95"/>
      <c r="O19" s="95"/>
      <c r="P19" s="102"/>
    </row>
    <row r="20" spans="1:17" ht="20.100000000000001" customHeight="1" x14ac:dyDescent="0.2">
      <c r="A20" s="44" t="s">
        <v>19</v>
      </c>
      <c r="B20" s="118">
        <v>2</v>
      </c>
      <c r="C20" s="119" t="s">
        <v>49</v>
      </c>
      <c r="D20" s="120"/>
      <c r="E20" s="121" t="s">
        <v>19</v>
      </c>
      <c r="F20" s="108"/>
      <c r="G20" s="108"/>
      <c r="H20" s="108"/>
      <c r="I20" s="108"/>
      <c r="J20" s="108"/>
      <c r="K20" s="108"/>
      <c r="L20" s="108"/>
      <c r="M20" s="122"/>
      <c r="N20" s="108"/>
      <c r="O20" s="123"/>
      <c r="P20" s="124"/>
    </row>
    <row r="21" spans="1:17" ht="24.95" customHeight="1" x14ac:dyDescent="0.2">
      <c r="B21" s="103" t="s">
        <v>77</v>
      </c>
      <c r="C21" s="97" t="s">
        <v>50</v>
      </c>
      <c r="D21" s="98" t="s">
        <v>40</v>
      </c>
      <c r="E21" s="99">
        <v>0</v>
      </c>
      <c r="F21" s="95"/>
      <c r="G21" s="95"/>
      <c r="H21" s="95"/>
      <c r="I21" s="95"/>
      <c r="J21" s="101"/>
      <c r="K21" s="95"/>
      <c r="L21" s="95"/>
      <c r="M21" s="100"/>
      <c r="N21" s="95"/>
      <c r="O21" s="95"/>
      <c r="P21" s="102"/>
    </row>
    <row r="22" spans="1:17" ht="24.95" customHeight="1" x14ac:dyDescent="0.2">
      <c r="B22" s="118">
        <v>3</v>
      </c>
      <c r="C22" s="119" t="s">
        <v>46</v>
      </c>
      <c r="D22" s="120"/>
      <c r="E22" s="121"/>
      <c r="F22" s="123"/>
      <c r="G22" s="108"/>
      <c r="H22" s="108"/>
      <c r="I22" s="108"/>
      <c r="J22" s="108"/>
      <c r="K22" s="108"/>
      <c r="L22" s="108"/>
      <c r="M22" s="122"/>
      <c r="N22" s="108"/>
      <c r="O22" s="123"/>
      <c r="P22" s="124"/>
    </row>
    <row r="23" spans="1:17" ht="24.95" customHeight="1" x14ac:dyDescent="0.2">
      <c r="B23" s="96" t="s">
        <v>3</v>
      </c>
      <c r="C23" s="104" t="s">
        <v>30</v>
      </c>
      <c r="D23" s="98" t="s">
        <v>28</v>
      </c>
      <c r="E23" s="99">
        <f>computo!F20</f>
        <v>2662.2</v>
      </c>
      <c r="F23" s="95"/>
      <c r="G23" s="95"/>
      <c r="H23" s="95"/>
      <c r="I23" s="95"/>
      <c r="J23" s="101"/>
      <c r="K23" s="95"/>
      <c r="L23" s="95"/>
      <c r="M23" s="100"/>
      <c r="N23" s="95"/>
      <c r="O23" s="95"/>
      <c r="P23" s="102"/>
    </row>
    <row r="24" spans="1:17" ht="24.95" customHeight="1" x14ac:dyDescent="0.2">
      <c r="B24" s="118">
        <v>4</v>
      </c>
      <c r="C24" s="119" t="s">
        <v>57</v>
      </c>
      <c r="D24" s="125"/>
      <c r="E24" s="121"/>
      <c r="F24" s="108"/>
      <c r="G24" s="108"/>
      <c r="H24" s="108"/>
      <c r="I24" s="108"/>
      <c r="J24" s="126"/>
      <c r="K24" s="108"/>
      <c r="L24" s="108"/>
      <c r="M24" s="122"/>
      <c r="N24" s="108"/>
      <c r="O24" s="123"/>
      <c r="P24" s="124"/>
    </row>
    <row r="25" spans="1:17" ht="24.95" customHeight="1" x14ac:dyDescent="0.2">
      <c r="B25" s="96" t="s">
        <v>31</v>
      </c>
      <c r="C25" s="104" t="s">
        <v>69</v>
      </c>
      <c r="D25" s="98" t="s">
        <v>58</v>
      </c>
      <c r="E25" s="99">
        <f>computo!D22+computo!D23</f>
        <v>918</v>
      </c>
      <c r="F25" s="95"/>
      <c r="G25" s="95"/>
      <c r="H25" s="95"/>
      <c r="I25" s="95"/>
      <c r="J25" s="101"/>
      <c r="K25" s="95"/>
      <c r="L25" s="95"/>
      <c r="M25" s="100"/>
      <c r="N25" s="95"/>
      <c r="O25" s="95"/>
      <c r="P25" s="102"/>
    </row>
    <row r="26" spans="1:17" ht="20.100000000000001" customHeight="1" x14ac:dyDescent="0.2">
      <c r="B26" s="191">
        <v>5</v>
      </c>
      <c r="C26" s="192" t="s">
        <v>75</v>
      </c>
      <c r="D26" s="193"/>
      <c r="E26" s="194"/>
      <c r="F26" s="195"/>
      <c r="G26" s="195"/>
      <c r="H26" s="195"/>
      <c r="I26" s="195"/>
      <c r="J26" s="196"/>
      <c r="K26" s="195"/>
      <c r="L26" s="195"/>
      <c r="M26" s="197"/>
      <c r="N26" s="195"/>
      <c r="O26" s="195"/>
      <c r="P26" s="198"/>
    </row>
    <row r="27" spans="1:17" ht="20.100000000000001" customHeight="1" x14ac:dyDescent="0.2">
      <c r="B27" s="190" t="s">
        <v>32</v>
      </c>
      <c r="C27" s="174" t="s">
        <v>76</v>
      </c>
      <c r="D27" s="175" t="s">
        <v>1</v>
      </c>
      <c r="E27" s="176">
        <v>23</v>
      </c>
      <c r="F27" s="177"/>
      <c r="G27" s="177"/>
      <c r="H27" s="177"/>
      <c r="I27" s="177"/>
      <c r="J27" s="178"/>
      <c r="K27" s="177"/>
      <c r="L27" s="177"/>
      <c r="M27" s="179"/>
      <c r="N27" s="177"/>
      <c r="O27" s="177"/>
      <c r="P27" s="180"/>
    </row>
    <row r="28" spans="1:17" ht="20.100000000000001" customHeight="1" x14ac:dyDescent="0.2">
      <c r="B28" s="181"/>
      <c r="C28" s="182"/>
      <c r="D28" s="183"/>
      <c r="E28" s="184"/>
      <c r="F28" s="185"/>
      <c r="G28" s="177"/>
      <c r="H28" s="177"/>
      <c r="I28" s="177"/>
      <c r="J28" s="178"/>
      <c r="K28" s="177"/>
      <c r="L28" s="185"/>
      <c r="M28" s="186"/>
      <c r="N28" s="187"/>
      <c r="O28" s="188"/>
      <c r="P28" s="189"/>
    </row>
    <row r="29" spans="1:17" ht="13.5" thickBot="1" x14ac:dyDescent="0.25">
      <c r="B29" s="4"/>
      <c r="C29" s="1" t="s">
        <v>55</v>
      </c>
      <c r="D29" s="1"/>
      <c r="E29" s="1"/>
      <c r="F29" s="18" t="s">
        <v>19</v>
      </c>
      <c r="G29" s="27"/>
      <c r="H29" s="27"/>
      <c r="I29" s="27"/>
      <c r="J29" s="27"/>
      <c r="K29" s="27"/>
      <c r="L29" s="18"/>
      <c r="M29" s="18"/>
      <c r="N29" s="10">
        <v>0.05</v>
      </c>
      <c r="O29" s="29" t="e">
        <f>#REF!*0.05</f>
        <v>#REF!</v>
      </c>
      <c r="P29" s="11"/>
      <c r="Q29" s="60"/>
    </row>
    <row r="30" spans="1:17" ht="13.5" thickBot="1" x14ac:dyDescent="0.25">
      <c r="B30" s="4"/>
      <c r="C30" s="2" t="s">
        <v>7</v>
      </c>
      <c r="D30" s="2"/>
      <c r="E30" s="2" t="s">
        <v>19</v>
      </c>
      <c r="F30" s="19"/>
      <c r="G30" s="28"/>
      <c r="H30" s="19"/>
      <c r="I30" s="28"/>
      <c r="J30" s="2"/>
      <c r="K30" s="28"/>
      <c r="L30" s="19"/>
      <c r="M30" s="19"/>
      <c r="N30" s="30"/>
      <c r="O30" s="26" t="e">
        <f>SUM(O29:O29)</f>
        <v>#REF!</v>
      </c>
      <c r="P30" s="12"/>
      <c r="Q30" s="60"/>
    </row>
    <row r="31" spans="1:17" ht="13.5" thickBot="1" x14ac:dyDescent="0.25">
      <c r="B31" s="5"/>
      <c r="C31" s="3" t="s">
        <v>38</v>
      </c>
      <c r="D31" s="3"/>
      <c r="E31" s="3"/>
      <c r="F31" s="20"/>
      <c r="G31" s="31"/>
      <c r="H31" s="31"/>
      <c r="I31" s="31"/>
      <c r="J31" s="31"/>
      <c r="K31" s="31"/>
      <c r="L31" s="20"/>
      <c r="M31" s="20"/>
      <c r="N31" s="13">
        <v>0.21</v>
      </c>
      <c r="O31" s="107" t="e">
        <f>(#REF!+#REF!)*0.21</f>
        <v>#REF!</v>
      </c>
      <c r="P31" s="11"/>
      <c r="Q31" s="60"/>
    </row>
    <row r="32" spans="1:17" ht="13.5" thickBot="1" x14ac:dyDescent="0.25">
      <c r="B32" s="17"/>
      <c r="C32" s="14"/>
      <c r="D32" s="14"/>
      <c r="E32" s="14"/>
      <c r="F32" s="21"/>
      <c r="G32" s="24"/>
      <c r="H32" s="21"/>
      <c r="I32" s="14"/>
      <c r="J32" s="14"/>
      <c r="K32" s="14"/>
      <c r="L32" s="21"/>
      <c r="M32" s="21"/>
      <c r="N32" s="15"/>
      <c r="O32" s="16"/>
      <c r="P32" s="11"/>
    </row>
    <row r="33" spans="2:16" ht="28.5" customHeight="1" thickBot="1" x14ac:dyDescent="0.3">
      <c r="B33" s="8"/>
      <c r="C33" s="56" t="s">
        <v>59</v>
      </c>
      <c r="D33" s="6"/>
      <c r="E33" s="6"/>
      <c r="F33" s="22"/>
      <c r="G33" s="25"/>
      <c r="H33" s="22"/>
      <c r="I33" s="6"/>
      <c r="J33" s="6"/>
      <c r="K33" s="6"/>
      <c r="L33" s="22"/>
      <c r="M33" s="22"/>
      <c r="N33" s="7"/>
      <c r="O33" s="105" t="e">
        <f>SUM(O30:O31)</f>
        <v>#REF!</v>
      </c>
      <c r="P33" s="9"/>
    </row>
    <row r="37" spans="2:16" x14ac:dyDescent="0.2">
      <c r="O37" s="60"/>
    </row>
    <row r="38" spans="2:16" x14ac:dyDescent="0.2">
      <c r="I38" t="s">
        <v>56</v>
      </c>
    </row>
    <row r="42" spans="2:16" x14ac:dyDescent="0.2">
      <c r="C42" t="s">
        <v>39</v>
      </c>
    </row>
  </sheetData>
  <mergeCells count="18"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  <mergeCell ref="B9:P9"/>
    <mergeCell ref="B10:P10"/>
    <mergeCell ref="B11:P11"/>
    <mergeCell ref="B12:P12"/>
    <mergeCell ref="A13:P13"/>
  </mergeCells>
  <pageMargins left="0.48" right="0.23622047244094491" top="1.01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topLeftCell="A10" workbookViewId="0">
      <selection activeCell="J10" sqref="J10"/>
    </sheetView>
  </sheetViews>
  <sheetFormatPr baseColWidth="10" defaultColWidth="10.7109375" defaultRowHeight="12.75" x14ac:dyDescent="0.2"/>
  <cols>
    <col min="1" max="1" width="7.85546875" customWidth="1"/>
    <col min="2" max="2" width="22" customWidth="1"/>
    <col min="3" max="3" width="38.5703125" customWidth="1"/>
    <col min="4" max="4" width="13.42578125" customWidth="1"/>
    <col min="8" max="8" width="13.85546875" customWidth="1"/>
  </cols>
  <sheetData>
    <row r="2" spans="2:8" x14ac:dyDescent="0.2">
      <c r="F2" s="79"/>
    </row>
    <row r="3" spans="2:8" x14ac:dyDescent="0.2">
      <c r="F3" s="79"/>
    </row>
    <row r="4" spans="2:8" x14ac:dyDescent="0.2">
      <c r="F4" s="79"/>
    </row>
    <row r="5" spans="2:8" x14ac:dyDescent="0.2">
      <c r="F5" s="79"/>
    </row>
    <row r="6" spans="2:8" x14ac:dyDescent="0.2">
      <c r="F6" s="79"/>
    </row>
    <row r="7" spans="2:8" x14ac:dyDescent="0.2">
      <c r="F7" s="79"/>
    </row>
    <row r="8" spans="2:8" x14ac:dyDescent="0.2">
      <c r="F8" s="79"/>
    </row>
    <row r="9" spans="2:8" x14ac:dyDescent="0.2">
      <c r="F9" s="79"/>
    </row>
    <row r="10" spans="2:8" x14ac:dyDescent="0.2">
      <c r="F10" s="79"/>
    </row>
    <row r="11" spans="2:8" x14ac:dyDescent="0.2">
      <c r="F11" s="79"/>
    </row>
    <row r="12" spans="2:8" ht="13.5" thickBot="1" x14ac:dyDescent="0.25">
      <c r="F12" s="79"/>
    </row>
    <row r="13" spans="2:8" x14ac:dyDescent="0.2">
      <c r="B13" s="80" t="s">
        <v>74</v>
      </c>
      <c r="C13" s="81"/>
      <c r="D13" s="82"/>
      <c r="E13" s="82"/>
      <c r="F13" s="83"/>
      <c r="G13" s="82"/>
      <c r="H13" s="84"/>
    </row>
    <row r="14" spans="2:8" x14ac:dyDescent="0.2">
      <c r="B14" s="85"/>
      <c r="C14" s="86"/>
      <c r="D14" s="87" t="s">
        <v>60</v>
      </c>
      <c r="E14" s="87" t="s">
        <v>61</v>
      </c>
      <c r="F14" s="87" t="s">
        <v>62</v>
      </c>
      <c r="G14" s="87" t="s">
        <v>63</v>
      </c>
      <c r="H14" s="88" t="s">
        <v>64</v>
      </c>
    </row>
    <row r="15" spans="2:8" x14ac:dyDescent="0.2">
      <c r="B15" s="85" t="s">
        <v>65</v>
      </c>
      <c r="C15" s="86" t="s">
        <v>66</v>
      </c>
      <c r="D15" s="87"/>
      <c r="E15" s="87"/>
      <c r="F15" s="87"/>
      <c r="G15" s="32"/>
      <c r="H15" s="89"/>
    </row>
    <row r="16" spans="2:8" x14ac:dyDescent="0.2">
      <c r="B16" s="85"/>
      <c r="C16" s="32" t="s">
        <v>71</v>
      </c>
      <c r="D16" s="106">
        <v>174</v>
      </c>
      <c r="E16" s="87">
        <v>5.8</v>
      </c>
      <c r="F16" s="32">
        <f>D16*E16</f>
        <v>1009.1999999999999</v>
      </c>
      <c r="G16" s="32"/>
      <c r="H16" s="32"/>
    </row>
    <row r="17" spans="2:8" x14ac:dyDescent="0.2">
      <c r="B17" s="85"/>
      <c r="C17" s="86" t="s">
        <v>72</v>
      </c>
      <c r="D17" s="87">
        <v>285</v>
      </c>
      <c r="E17" s="87">
        <v>5.8</v>
      </c>
      <c r="F17" s="32">
        <f t="shared" ref="F17" si="0">D17*E17</f>
        <v>1653</v>
      </c>
      <c r="G17" s="32"/>
      <c r="H17" s="89"/>
    </row>
    <row r="18" spans="2:8" x14ac:dyDescent="0.2">
      <c r="B18" s="85"/>
      <c r="C18" s="86"/>
      <c r="D18" s="87"/>
      <c r="E18" s="87"/>
      <c r="F18" s="32"/>
      <c r="G18" s="32"/>
      <c r="H18" s="89"/>
    </row>
    <row r="19" spans="2:8" ht="6.75" customHeight="1" x14ac:dyDescent="0.2">
      <c r="B19" s="85"/>
      <c r="C19" s="86"/>
      <c r="D19" s="87"/>
      <c r="E19" s="87"/>
      <c r="F19" s="32"/>
      <c r="G19" s="32"/>
      <c r="H19" s="89"/>
    </row>
    <row r="20" spans="2:8" x14ac:dyDescent="0.2">
      <c r="B20" s="85"/>
      <c r="C20" s="86"/>
      <c r="D20" s="127">
        <f>D16+D17</f>
        <v>459</v>
      </c>
      <c r="E20" s="87"/>
      <c r="F20" s="130">
        <f>F16+F17</f>
        <v>2662.2</v>
      </c>
      <c r="G20" s="32"/>
      <c r="H20" s="89"/>
    </row>
    <row r="21" spans="2:8" ht="13.5" customHeight="1" x14ac:dyDescent="0.2">
      <c r="B21" s="85"/>
      <c r="C21" s="86"/>
      <c r="D21" s="87"/>
      <c r="E21" s="87"/>
      <c r="F21" s="35"/>
      <c r="G21" s="32"/>
      <c r="H21" s="89"/>
    </row>
    <row r="22" spans="2:8" x14ac:dyDescent="0.2">
      <c r="B22" s="85" t="s">
        <v>67</v>
      </c>
      <c r="C22" s="129" t="s">
        <v>70</v>
      </c>
      <c r="D22" s="127">
        <f>D20*2</f>
        <v>918</v>
      </c>
      <c r="E22" s="32"/>
      <c r="F22" s="87"/>
      <c r="G22" s="32"/>
      <c r="H22" s="89"/>
    </row>
    <row r="23" spans="2:8" x14ac:dyDescent="0.2">
      <c r="B23" s="85"/>
      <c r="C23" s="129"/>
      <c r="D23" s="87"/>
      <c r="E23" s="32"/>
      <c r="F23" s="87"/>
      <c r="G23" s="32"/>
      <c r="H23" s="89"/>
    </row>
    <row r="24" spans="2:8" x14ac:dyDescent="0.2">
      <c r="B24" s="85"/>
      <c r="C24" s="129"/>
      <c r="D24" s="32"/>
      <c r="E24" s="87"/>
      <c r="F24" s="87"/>
      <c r="G24" s="87"/>
      <c r="H24" s="88"/>
    </row>
    <row r="25" spans="2:8" x14ac:dyDescent="0.2">
      <c r="B25" s="85" t="s">
        <v>68</v>
      </c>
      <c r="C25" s="86"/>
      <c r="D25" s="87">
        <f>D22/2</f>
        <v>459</v>
      </c>
      <c r="E25" s="87">
        <v>7.2</v>
      </c>
      <c r="F25" s="87"/>
      <c r="G25" s="87">
        <v>0.2</v>
      </c>
      <c r="H25" s="88">
        <f>D25*E25*G25</f>
        <v>660.96</v>
      </c>
    </row>
    <row r="26" spans="2:8" x14ac:dyDescent="0.2">
      <c r="B26" s="85"/>
      <c r="C26" s="86"/>
      <c r="D26" s="32"/>
      <c r="E26" s="32"/>
      <c r="F26" s="87"/>
      <c r="G26" s="32"/>
      <c r="H26" s="89"/>
    </row>
    <row r="27" spans="2:8" ht="13.5" thickBot="1" x14ac:dyDescent="0.25">
      <c r="B27" s="90"/>
      <c r="C27" s="91"/>
      <c r="D27" s="92"/>
      <c r="E27" s="92"/>
      <c r="F27" s="93"/>
      <c r="G27" s="92"/>
      <c r="H27" s="94"/>
    </row>
    <row r="28" spans="2:8" x14ac:dyDescent="0.2">
      <c r="F28" s="7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2"/>
  <sheetViews>
    <sheetView topLeftCell="A10" zoomScale="115" zoomScaleNormal="115" workbookViewId="0">
      <selection activeCell="K16" sqref="K16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5.5703125" customWidth="1"/>
    <col min="4" max="4" width="6.7109375" customWidth="1"/>
    <col min="5" max="5" width="3.7109375" customWidth="1"/>
    <col min="6" max="7" width="12.7109375" customWidth="1"/>
    <col min="8" max="8" width="14" customWidth="1"/>
    <col min="9" max="9" width="14.85546875" customWidth="1"/>
  </cols>
  <sheetData>
    <row r="4" spans="1:9" ht="13.5" thickBot="1" x14ac:dyDescent="0.25"/>
    <row r="5" spans="1:9" ht="15.75" x14ac:dyDescent="0.2">
      <c r="A5" s="78"/>
      <c r="B5" s="132" t="s">
        <v>79</v>
      </c>
      <c r="C5" s="132"/>
      <c r="D5" s="132"/>
      <c r="E5" s="132"/>
      <c r="F5" s="132"/>
      <c r="G5" s="132"/>
      <c r="H5" s="132"/>
      <c r="I5" s="132"/>
    </row>
    <row r="6" spans="1:9" x14ac:dyDescent="0.2">
      <c r="A6" s="75"/>
      <c r="B6" s="128" t="s">
        <v>42</v>
      </c>
      <c r="C6" s="128"/>
      <c r="D6" s="128"/>
      <c r="E6" s="128"/>
      <c r="F6" s="128"/>
      <c r="G6" s="128"/>
      <c r="H6" s="128"/>
      <c r="I6" s="128"/>
    </row>
    <row r="7" spans="1:9" x14ac:dyDescent="0.2">
      <c r="A7" s="75"/>
      <c r="B7" s="128" t="s">
        <v>43</v>
      </c>
      <c r="C7" s="128"/>
      <c r="D7" s="128"/>
      <c r="E7" s="128"/>
      <c r="F7" s="128"/>
      <c r="G7" s="128"/>
      <c r="H7" s="128"/>
      <c r="I7" s="128"/>
    </row>
    <row r="8" spans="1:9" ht="13.5" thickBot="1" x14ac:dyDescent="0.25">
      <c r="A8" s="76"/>
      <c r="B8" s="77" t="s">
        <v>44</v>
      </c>
      <c r="C8" s="77"/>
      <c r="D8" s="77"/>
      <c r="E8" s="77"/>
      <c r="F8" s="77"/>
      <c r="G8" s="77"/>
      <c r="H8" s="77"/>
      <c r="I8" s="77"/>
    </row>
    <row r="9" spans="1:9" ht="7.5" customHeight="1" thickBot="1" x14ac:dyDescent="0.25"/>
    <row r="10" spans="1:9" ht="12" customHeight="1" thickBot="1" x14ac:dyDescent="0.25">
      <c r="A10" s="166"/>
      <c r="B10" s="167"/>
      <c r="C10" s="167"/>
      <c r="D10" s="167"/>
      <c r="E10" s="167"/>
      <c r="F10" s="167"/>
      <c r="G10" s="167"/>
      <c r="H10" s="167"/>
      <c r="I10" s="167"/>
    </row>
    <row r="11" spans="1:9" ht="8.25" customHeight="1" thickBot="1" x14ac:dyDescent="0.25"/>
    <row r="12" spans="1:9" s="37" customFormat="1" ht="24.95" customHeight="1" x14ac:dyDescent="0.2">
      <c r="A12" s="66" t="s">
        <v>16</v>
      </c>
      <c r="B12" s="67" t="s">
        <v>17</v>
      </c>
      <c r="C12" s="67" t="s">
        <v>18</v>
      </c>
      <c r="D12" s="68" t="s">
        <v>37</v>
      </c>
      <c r="E12" s="34"/>
      <c r="F12" s="66" t="s">
        <v>33</v>
      </c>
      <c r="G12" s="67" t="s">
        <v>34</v>
      </c>
      <c r="H12" s="67" t="s">
        <v>35</v>
      </c>
      <c r="I12" s="67" t="s">
        <v>36</v>
      </c>
    </row>
    <row r="13" spans="1:9" s="37" customFormat="1" ht="12.75" customHeight="1" x14ac:dyDescent="0.2">
      <c r="A13" s="69">
        <v>1</v>
      </c>
      <c r="B13" s="54" t="s">
        <v>48</v>
      </c>
      <c r="C13" s="47">
        <f>+'SAN LORENZO rafael obligado'!O18</f>
        <v>0</v>
      </c>
      <c r="D13" s="70"/>
      <c r="E13" s="34"/>
      <c r="F13" s="74">
        <f>+D13</f>
        <v>0</v>
      </c>
      <c r="G13" s="55"/>
      <c r="H13" s="55"/>
      <c r="I13" s="55"/>
    </row>
    <row r="14" spans="1:9" ht="12.75" customHeight="1" x14ac:dyDescent="0.2">
      <c r="A14" s="69">
        <v>2</v>
      </c>
      <c r="B14" s="54" t="s">
        <v>69</v>
      </c>
      <c r="C14" s="47">
        <f>'SAN LORENZO rafael obligado'!O24</f>
        <v>0</v>
      </c>
      <c r="D14" s="70"/>
      <c r="F14" s="74">
        <f>+D14*0.5</f>
        <v>0</v>
      </c>
      <c r="G14" s="43">
        <f>+F14</f>
        <v>0</v>
      </c>
      <c r="H14" s="35"/>
      <c r="I14" s="35"/>
    </row>
    <row r="15" spans="1:9" ht="36" x14ac:dyDescent="0.2">
      <c r="A15" s="69">
        <v>4</v>
      </c>
      <c r="B15" s="39" t="s">
        <v>30</v>
      </c>
      <c r="C15" s="47">
        <f>+'SAN LORENZO rafael obligado'!O22</f>
        <v>0</v>
      </c>
      <c r="D15" s="202"/>
      <c r="F15" s="203"/>
      <c r="G15" s="43">
        <f>D15/3</f>
        <v>0</v>
      </c>
      <c r="H15" s="43">
        <f>D15/3</f>
        <v>0</v>
      </c>
      <c r="I15" s="43">
        <f>D15/3</f>
        <v>0</v>
      </c>
    </row>
    <row r="16" spans="1:9" x14ac:dyDescent="0.2">
      <c r="A16" s="199">
        <v>5</v>
      </c>
      <c r="B16" s="200" t="s">
        <v>78</v>
      </c>
      <c r="C16" s="63">
        <v>0</v>
      </c>
      <c r="D16" s="204"/>
      <c r="E16" s="205"/>
      <c r="F16" s="36"/>
      <c r="G16" s="201"/>
      <c r="H16" s="201"/>
      <c r="I16" s="201"/>
    </row>
    <row r="17" spans="1:9" x14ac:dyDescent="0.2">
      <c r="A17" s="65"/>
      <c r="B17" s="62"/>
      <c r="C17" s="63"/>
      <c r="D17" s="64"/>
      <c r="F17" s="71"/>
      <c r="G17" s="72"/>
      <c r="H17" s="72"/>
      <c r="I17" s="73"/>
    </row>
    <row r="18" spans="1:9" x14ac:dyDescent="0.2">
      <c r="A18" s="46" t="s">
        <v>19</v>
      </c>
      <c r="B18" s="46"/>
      <c r="C18" s="48"/>
      <c r="D18" s="49"/>
      <c r="F18" s="35"/>
      <c r="G18" s="35"/>
      <c r="H18" s="35"/>
      <c r="I18" s="36"/>
    </row>
    <row r="19" spans="1:9" x14ac:dyDescent="0.2">
      <c r="A19" s="46"/>
      <c r="B19" s="50" t="s">
        <v>24</v>
      </c>
      <c r="C19" s="59">
        <f>SUM(C13:C17)</f>
        <v>0</v>
      </c>
      <c r="D19" s="49"/>
      <c r="F19" s="38"/>
      <c r="G19" s="35"/>
      <c r="H19" s="35"/>
      <c r="I19" s="36"/>
    </row>
    <row r="20" spans="1:9" x14ac:dyDescent="0.2">
      <c r="A20" s="46"/>
      <c r="B20" s="46" t="s">
        <v>20</v>
      </c>
      <c r="C20" s="58">
        <f>C19</f>
        <v>0</v>
      </c>
      <c r="D20" s="49"/>
      <c r="F20" s="35"/>
      <c r="G20" s="35"/>
      <c r="H20" s="35"/>
      <c r="I20" s="36"/>
    </row>
    <row r="21" spans="1:9" x14ac:dyDescent="0.2">
      <c r="A21" s="46"/>
      <c r="B21" s="46" t="s">
        <v>21</v>
      </c>
      <c r="C21" s="48" t="e">
        <f>'SAN LORENZO rafael obligado'!O29</f>
        <v>#REF!</v>
      </c>
      <c r="D21" s="49">
        <v>0.05</v>
      </c>
      <c r="F21" s="35"/>
      <c r="G21" s="35"/>
      <c r="H21" s="35"/>
      <c r="I21" s="36"/>
    </row>
    <row r="22" spans="1:9" x14ac:dyDescent="0.2">
      <c r="A22" s="46"/>
      <c r="B22" s="46" t="s">
        <v>23</v>
      </c>
      <c r="C22" s="57" t="e">
        <f>SUM(C20:C21)</f>
        <v>#REF!</v>
      </c>
      <c r="D22" s="49"/>
      <c r="F22" s="35"/>
      <c r="G22" s="35"/>
      <c r="H22" s="35"/>
      <c r="I22" s="35"/>
    </row>
    <row r="23" spans="1:9" x14ac:dyDescent="0.2">
      <c r="A23" s="46"/>
      <c r="B23" s="46" t="s">
        <v>22</v>
      </c>
      <c r="C23" s="48" t="e">
        <f>+'SAN LORENZO rafael obligado'!O31</f>
        <v>#REF!</v>
      </c>
      <c r="D23" s="49">
        <v>0.21</v>
      </c>
      <c r="F23" s="32"/>
      <c r="G23" s="32"/>
      <c r="H23" s="32"/>
      <c r="I23" s="32"/>
    </row>
    <row r="24" spans="1:9" x14ac:dyDescent="0.2">
      <c r="A24" s="46"/>
      <c r="B24" s="50" t="s">
        <v>8</v>
      </c>
      <c r="C24" s="59" t="e">
        <f>+C23+C22</f>
        <v>#REF!</v>
      </c>
      <c r="D24" s="49"/>
      <c r="F24" s="32"/>
      <c r="G24" s="32"/>
      <c r="H24" s="32"/>
      <c r="I24" s="32"/>
    </row>
    <row r="25" spans="1:9" x14ac:dyDescent="0.2">
      <c r="A25" s="51"/>
      <c r="B25" s="51"/>
      <c r="C25" s="52"/>
      <c r="D25" s="53"/>
    </row>
    <row r="26" spans="1:9" x14ac:dyDescent="0.2">
      <c r="A26" s="168" t="s">
        <v>54</v>
      </c>
      <c r="B26" s="169"/>
      <c r="C26" s="169"/>
      <c r="D26" s="170"/>
      <c r="F26" s="41">
        <f>SUM(F13:F15)</f>
        <v>0</v>
      </c>
      <c r="G26" s="41">
        <f>SUM(G14:G15)</f>
        <v>0</v>
      </c>
      <c r="H26" s="41">
        <f>SUM(H14:H15)</f>
        <v>0</v>
      </c>
      <c r="I26" s="41">
        <f>SUM(I14:I15)</f>
        <v>0</v>
      </c>
    </row>
    <row r="27" spans="1:9" x14ac:dyDescent="0.2">
      <c r="A27" s="168" t="s">
        <v>41</v>
      </c>
      <c r="B27" s="169"/>
      <c r="C27" s="169"/>
      <c r="D27" s="170"/>
      <c r="F27" s="41">
        <f>F26</f>
        <v>0</v>
      </c>
      <c r="G27" s="41">
        <f>SUM(F27+G26)</f>
        <v>0</v>
      </c>
      <c r="H27" s="41">
        <f>SUM(G27+H26)</f>
        <v>0</v>
      </c>
      <c r="I27" s="41">
        <f>SUM(H27+I26)</f>
        <v>0</v>
      </c>
    </row>
    <row r="28" spans="1:9" x14ac:dyDescent="0.2">
      <c r="A28" s="168" t="s">
        <v>25</v>
      </c>
      <c r="B28" s="169"/>
      <c r="C28" s="169"/>
      <c r="D28" s="170"/>
      <c r="F28" s="41"/>
      <c r="G28" s="41"/>
      <c r="H28" s="41"/>
      <c r="I28" s="41"/>
    </row>
    <row r="29" spans="1:9" x14ac:dyDescent="0.2">
      <c r="A29" s="51"/>
      <c r="B29" s="51"/>
      <c r="C29" s="51"/>
      <c r="D29" s="51"/>
      <c r="F29" s="42"/>
      <c r="G29" s="42"/>
      <c r="H29" s="42"/>
      <c r="I29" s="42"/>
    </row>
    <row r="30" spans="1:9" x14ac:dyDescent="0.2">
      <c r="A30" s="171" t="s">
        <v>51</v>
      </c>
      <c r="B30" s="172"/>
      <c r="C30" s="172"/>
      <c r="D30" s="173"/>
      <c r="F30" s="45" t="e">
        <f>+(F26*C24)</f>
        <v>#REF!</v>
      </c>
      <c r="G30" s="45" t="e">
        <f>+(G26*C24)</f>
        <v>#REF!</v>
      </c>
      <c r="H30" s="45" t="e">
        <f>+(H26*C24)</f>
        <v>#REF!</v>
      </c>
      <c r="I30" s="45" t="e">
        <f>+(I26*C24)</f>
        <v>#REF!</v>
      </c>
    </row>
    <row r="31" spans="1:9" x14ac:dyDescent="0.2">
      <c r="A31" s="160" t="s">
        <v>52</v>
      </c>
      <c r="B31" s="161"/>
      <c r="C31" s="161"/>
      <c r="D31" s="162"/>
      <c r="F31" s="45" t="e">
        <f>+(F27*C24)</f>
        <v>#REF!</v>
      </c>
      <c r="G31" s="45" t="e">
        <f>+(G27*C24)</f>
        <v>#REF!</v>
      </c>
      <c r="H31" s="45" t="e">
        <f>+(H27*C24)</f>
        <v>#REF!</v>
      </c>
      <c r="I31" s="45" t="e">
        <f>+(I27*C24)</f>
        <v>#REF!</v>
      </c>
    </row>
    <row r="32" spans="1:9" x14ac:dyDescent="0.2">
      <c r="A32" s="163" t="s">
        <v>53</v>
      </c>
      <c r="B32" s="164"/>
      <c r="C32" s="164"/>
      <c r="D32" s="165"/>
      <c r="F32" s="45"/>
      <c r="G32" s="45"/>
      <c r="H32" s="45"/>
      <c r="I32" s="45"/>
    </row>
  </sheetData>
  <mergeCells count="8">
    <mergeCell ref="A31:D31"/>
    <mergeCell ref="A32:D32"/>
    <mergeCell ref="A10:I10"/>
    <mergeCell ref="B5:I5"/>
    <mergeCell ref="A26:D26"/>
    <mergeCell ref="A27:D27"/>
    <mergeCell ref="A28:D28"/>
    <mergeCell ref="A30:D30"/>
  </mergeCells>
  <pageMargins left="0.97" right="0.23622047244094491" top="1.22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SAN LORENZO rafael obligado</vt:lpstr>
      <vt:lpstr>computo</vt:lpstr>
      <vt:lpstr>Plan de Trabajo (2)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Hacienda San Lorenzo</cp:lastModifiedBy>
  <cp:lastPrinted>2024-09-02T13:54:01Z</cp:lastPrinted>
  <dcterms:created xsi:type="dcterms:W3CDTF">2006-02-21T13:41:46Z</dcterms:created>
  <dcterms:modified xsi:type="dcterms:W3CDTF">2024-09-19T16:30:02Z</dcterms:modified>
</cp:coreProperties>
</file>