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\"/>
    </mc:Choice>
  </mc:AlternateContent>
  <bookViews>
    <workbookView xWindow="0" yWindow="0" windowWidth="20490" windowHeight="7650"/>
  </bookViews>
  <sheets>
    <sheet name="SAN LORENZO rafael obligado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Fecha">'[1]Hoja 1'!$D$3</definedName>
    <definedName name="Insumos">'[1]Hoja 1'!$A$5:$D$440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7" l="1"/>
  <c r="E21" i="24" l="1"/>
  <c r="D21" i="27"/>
  <c r="D23" i="27" s="1"/>
  <c r="E25" i="24" s="1"/>
  <c r="F17" i="27"/>
  <c r="D28" i="27" l="1"/>
  <c r="F18" i="27"/>
  <c r="H28" i="27" l="1"/>
  <c r="F21" i="27"/>
  <c r="E23" i="24" s="1"/>
  <c r="I29" i="24" l="1"/>
  <c r="I30" i="24" s="1"/>
  <c r="I31" i="24" s="1"/>
  <c r="G29" i="24" l="1"/>
  <c r="G30" i="24" s="1"/>
  <c r="G31" i="24" s="1"/>
  <c r="G32" i="24" s="1"/>
  <c r="K29" i="24" l="1"/>
  <c r="K30" i="24" s="1"/>
  <c r="K31" i="24" s="1"/>
  <c r="K32" i="24" s="1"/>
  <c r="O32" i="24" s="1"/>
  <c r="C25" i="25" s="1"/>
  <c r="O29" i="24" l="1"/>
  <c r="C21" i="25" l="1"/>
  <c r="O30" i="24"/>
  <c r="C23" i="25" s="1"/>
  <c r="C22" i="25" l="1"/>
  <c r="C24" i="25" s="1"/>
  <c r="C26" i="25" s="1"/>
  <c r="O31" i="24"/>
  <c r="O34" i="24" s="1"/>
  <c r="G32" i="25" l="1"/>
  <c r="J32" i="25"/>
  <c r="H32" i="25"/>
  <c r="I32" i="25"/>
  <c r="F32" i="25" l="1"/>
  <c r="F33" i="25" l="1"/>
  <c r="G33" i="25" l="1"/>
  <c r="H33" i="25" l="1"/>
  <c r="J33" i="25" l="1"/>
  <c r="I33" i="25"/>
</calcChain>
</file>

<file path=xl/sharedStrings.xml><?xml version="1.0" encoding="utf-8"?>
<sst xmlns="http://schemas.openxmlformats.org/spreadsheetml/2006/main" count="106" uniqueCount="88">
  <si>
    <t>N°</t>
  </si>
  <si>
    <t>Un.</t>
  </si>
  <si>
    <t>Incidencia</t>
  </si>
  <si>
    <t>3.1</t>
  </si>
  <si>
    <t>1.1</t>
  </si>
  <si>
    <t>Total Item</t>
  </si>
  <si>
    <t>Total Rubro</t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</si>
  <si>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</si>
  <si>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</si>
  <si>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</si>
  <si>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</si>
  <si>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</si>
  <si>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</si>
  <si>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</si>
  <si>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</si>
  <si>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</si>
  <si>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</si>
  <si>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</si>
  <si>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</si>
  <si>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</si>
  <si>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</si>
  <si>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</si>
  <si>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</si>
  <si>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</si>
  <si>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</si>
  <si>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</si>
  <si>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</si>
  <si>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M2</t>
  </si>
  <si>
    <t>SUBTOTAL ITEM</t>
  </si>
  <si>
    <t xml:space="preserve">Pavimento articualdo de adoquines (incluye tomado de juntas con arena y cemento en seco) </t>
  </si>
  <si>
    <t>4.1</t>
  </si>
  <si>
    <t>5.1</t>
  </si>
  <si>
    <t>QUINCENA 1</t>
  </si>
  <si>
    <t>QUINCENA 2</t>
  </si>
  <si>
    <t>QUINCENA 3</t>
  </si>
  <si>
    <t>QUINCENA 4</t>
  </si>
  <si>
    <t>QUINCENA 5</t>
  </si>
  <si>
    <t>INCID. (%)</t>
  </si>
  <si>
    <t>IVA (21% sobre materiales y equipos)</t>
  </si>
  <si>
    <t>SUBTOTAL 1</t>
  </si>
  <si>
    <t xml:space="preserve">  </t>
  </si>
  <si>
    <t>m2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</si>
  <si>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</si>
  <si>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</si>
  <si>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</si>
  <si>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</si>
  <si>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</si>
  <si>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PAVIMENTO ARTICULADO</t>
  </si>
  <si>
    <t>CARTEL DE OBRA</t>
  </si>
  <si>
    <t>Provisión y Colocación de Cartel de Obra</t>
  </si>
  <si>
    <t>HORMIGÖN SIMPLE</t>
  </si>
  <si>
    <t>Pavimento de hormigon H21 para Badenes de 0,15m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</si>
  <si>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</si>
  <si>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</si>
  <si>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</si>
  <si>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</si>
  <si>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</si>
  <si>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</si>
  <si>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>ML</t>
  </si>
  <si>
    <t>Longitud (m)</t>
  </si>
  <si>
    <t>Ancho (m)</t>
  </si>
  <si>
    <t>Area (m2)</t>
  </si>
  <si>
    <t>espesor</t>
  </si>
  <si>
    <t>Volumen (m3)</t>
  </si>
  <si>
    <t>Superficie a pavimentar</t>
  </si>
  <si>
    <t>Cordon Cuneta</t>
  </si>
  <si>
    <t>Badén</t>
  </si>
  <si>
    <t xml:space="preserve">Excavación </t>
  </si>
  <si>
    <t>cordon cuneta</t>
  </si>
  <si>
    <t>PLANILLA DE COMPUTO RAFAEL OBLIGADO</t>
  </si>
  <si>
    <t>desde Benavente hasta L. Lugones</t>
  </si>
  <si>
    <t>desde Lugones hasta B. Roldan</t>
  </si>
  <si>
    <t>desde B. Roldan hasta M. Moreno *</t>
  </si>
  <si>
    <t xml:space="preserve"> interseccion  B. Roldan y con Pje Benavente</t>
  </si>
  <si>
    <t>* en este tramo se encuentra un sector ya con pavimento articulado</t>
  </si>
  <si>
    <t>cuneta sobre Rafael Obligado</t>
  </si>
  <si>
    <t>CUNETA CUNETA</t>
  </si>
  <si>
    <t>interseccionR. Obligado y Roldan</t>
  </si>
  <si>
    <r>
      <t xml:space="preserve">SUBTOTAL 2 </t>
    </r>
    <r>
      <rPr>
        <sz val="11"/>
        <rFont val="Arial"/>
        <family val="2"/>
      </rPr>
      <t>(I + II)</t>
    </r>
  </si>
  <si>
    <t>cordón cuneta</t>
  </si>
  <si>
    <r>
      <t>OBRA: "ADOQUINADO CALLE  RAFAEL OBLIGADO"</t>
    </r>
    <r>
      <rPr>
        <sz val="14"/>
        <rFont val="Arial"/>
        <family val="2"/>
      </rPr>
      <t xml:space="preserve"> </t>
    </r>
  </si>
  <si>
    <t>CONEIONES DOMICILIARIAS</t>
  </si>
  <si>
    <t>Conexiones hasta vereda de cloaca</t>
  </si>
  <si>
    <t>6.1</t>
  </si>
  <si>
    <t>cuneta</t>
  </si>
  <si>
    <t>conexiones dom</t>
  </si>
  <si>
    <r>
      <t>OBRA: "ADOQUINADO CALLE R. OBLIGADO"  (desde Mariano Moreno y Benavente)</t>
    </r>
    <r>
      <rPr>
        <sz val="12"/>
        <rFont val="Arial"/>
        <family val="2"/>
      </rPr>
      <t xml:space="preserve"> </t>
    </r>
  </si>
  <si>
    <t>TOTAL:  Ciento ochenta y cinco millones doscientos veintidós mil setecientos treinta y cuatro con 94/00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</si>
</sst>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b/>
      <sz val="11"/>
      <color indexed="30"/>
      <name val="Arial"/>
      <family val="2"/>
    </font>
    <font>
      <sz val="11"/>
      <name val="Arial"/>
      <family val="2"/>
    </font>
    <font>
      <sz val="11"/>
      <color indexed="30"/>
      <name val="Arial"/>
      <family val="2"/>
    </font>
    <font>
      <sz val="11"/>
      <color theme="6" tint="-0.499984740745262"/>
      <name val="Arial"/>
      <family val="2"/>
    </font>
    <font>
      <sz val="11"/>
      <color indexed="17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9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/>
  </cellStyleXfs>
  <cellXfs count="215">
    <xf numFmtId="0" fontId="0" fillId="0" borderId="0" xfId="0"/>
    <xf numFmtId="10" fontId="4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5" xfId="0" applyNumberFormat="1" applyFont="1" applyBorder="1"/>
    <xf numFmtId="10" fontId="3" fillId="0" borderId="0" xfId="0" applyNumberFormat="1" applyFont="1"/>
    <xf numFmtId="10" fontId="4" fillId="0" borderId="0" xfId="0" applyNumberFormat="1" applyFont="1"/>
    <xf numFmtId="0" fontId="3" fillId="0" borderId="18" xfId="0" applyFont="1" applyBorder="1" applyAlignment="1">
      <alignment horizontal="left"/>
    </xf>
    <xf numFmtId="9" fontId="3" fillId="0" borderId="18" xfId="0" applyNumberFormat="1" applyFont="1" applyBorder="1" applyAlignment="1">
      <alignment horizontal="center" vertical="center"/>
    </xf>
    <xf numFmtId="167" fontId="3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6" fillId="3" borderId="13" xfId="0" applyFont="1" applyFill="1" applyBorder="1"/>
    <xf numFmtId="167" fontId="5" fillId="0" borderId="3" xfId="0" applyNumberFormat="1" applyFont="1" applyBorder="1" applyAlignment="1">
      <alignment horizontal="center" vertical="center" wrapText="1"/>
    </xf>
    <xf numFmtId="167" fontId="3" fillId="0" borderId="18" xfId="0" applyNumberFormat="1" applyFont="1" applyBorder="1" applyAlignment="1">
      <alignment horizontal="left"/>
    </xf>
    <xf numFmtId="167" fontId="4" fillId="3" borderId="13" xfId="0" applyNumberFormat="1" applyFont="1" applyFill="1" applyBorder="1"/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/>
    <xf numFmtId="9" fontId="0" fillId="5" borderId="2" xfId="0" applyNumberFormat="1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0" fontId="3" fillId="0" borderId="2" xfId="0" applyFont="1" applyBorder="1" applyAlignment="1">
      <alignment wrapText="1"/>
    </xf>
    <xf numFmtId="9" fontId="5" fillId="5" borderId="2" xfId="0" applyNumberFormat="1" applyFont="1" applyFill="1" applyBorder="1"/>
    <xf numFmtId="0" fontId="16" fillId="0" borderId="41" xfId="0" applyFont="1" applyBorder="1" applyAlignment="1">
      <alignment horizontal="center" vertical="center" wrapText="1"/>
    </xf>
    <xf numFmtId="10" fontId="0" fillId="0" borderId="2" xfId="3" applyNumberFormat="1" applyFont="1" applyBorder="1"/>
    <xf numFmtId="10" fontId="0" fillId="0" borderId="8" xfId="3" applyNumberFormat="1" applyFont="1" applyBorder="1"/>
    <xf numFmtId="0" fontId="2" fillId="0" borderId="0" xfId="0" applyFont="1"/>
    <xf numFmtId="10" fontId="18" fillId="5" borderId="2" xfId="3" applyNumberFormat="1" applyFont="1" applyFill="1" applyBorder="1"/>
    <xf numFmtId="164" fontId="9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3" fillId="0" borderId="2" xfId="0" applyFont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/>
    </xf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0" fontId="5" fillId="0" borderId="10" xfId="0" applyFont="1" applyBorder="1" applyAlignment="1">
      <alignment horizontal="center" wrapText="1"/>
    </xf>
    <xf numFmtId="167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3" fillId="0" borderId="21" xfId="0" applyFont="1" applyBorder="1"/>
    <xf numFmtId="168" fontId="3" fillId="0" borderId="21" xfId="0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19" fillId="6" borderId="39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/>
    </xf>
    <xf numFmtId="0" fontId="0" fillId="5" borderId="21" xfId="0" applyFill="1" applyBorder="1"/>
    <xf numFmtId="10" fontId="18" fillId="5" borderId="21" xfId="3" applyNumberFormat="1" applyFont="1" applyFill="1" applyBorder="1"/>
    <xf numFmtId="10" fontId="18" fillId="5" borderId="21" xfId="3" quotePrefix="1" applyNumberFormat="1" applyFont="1" applyFill="1" applyBorder="1"/>
    <xf numFmtId="10" fontId="18" fillId="5" borderId="4" xfId="3" applyNumberFormat="1" applyFont="1" applyFill="1" applyBorder="1"/>
    <xf numFmtId="9" fontId="0" fillId="5" borderId="4" xfId="0" applyNumberFormat="1" applyFill="1" applyBorder="1"/>
    <xf numFmtId="0" fontId="5" fillId="3" borderId="15" xfId="0" applyFont="1" applyFill="1" applyBorder="1"/>
    <xf numFmtId="0" fontId="5" fillId="3" borderId="30" xfId="0" applyFont="1" applyFill="1" applyBorder="1"/>
    <xf numFmtId="0" fontId="5" fillId="3" borderId="18" xfId="0" applyFont="1" applyFill="1" applyBorder="1"/>
    <xf numFmtId="0" fontId="13" fillId="3" borderId="3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9" xfId="0" applyBorder="1"/>
    <xf numFmtId="0" fontId="0" fillId="0" borderId="43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4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0" fillId="0" borderId="1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0" xfId="0" applyBorder="1"/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5" fillId="3" borderId="0" xfId="0" applyFont="1" applyFill="1" applyBorder="1"/>
    <xf numFmtId="0" fontId="5" fillId="3" borderId="34" xfId="0" applyFont="1" applyFill="1" applyBorder="1"/>
    <xf numFmtId="0" fontId="5" fillId="3" borderId="35" xfId="0" applyFont="1" applyFill="1" applyBorder="1"/>
    <xf numFmtId="0" fontId="2" fillId="0" borderId="16" xfId="0" applyFont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1" fontId="22" fillId="8" borderId="22" xfId="0" applyNumberFormat="1" applyFont="1" applyFill="1" applyBorder="1" applyAlignment="1">
      <alignment horizontal="center"/>
    </xf>
    <xf numFmtId="0" fontId="22" fillId="8" borderId="21" xfId="0" applyFont="1" applyFill="1" applyBorder="1"/>
    <xf numFmtId="0" fontId="22" fillId="8" borderId="21" xfId="0" applyFont="1" applyFill="1" applyBorder="1" applyAlignment="1">
      <alignment horizontal="center" vertical="center"/>
    </xf>
    <xf numFmtId="166" fontId="22" fillId="8" borderId="21" xfId="0" applyNumberFormat="1" applyFont="1" applyFill="1" applyBorder="1" applyAlignment="1">
      <alignment horizontal="center" vertical="center"/>
    </xf>
    <xf numFmtId="167" fontId="25" fillId="8" borderId="21" xfId="0" applyNumberFormat="1" applyFont="1" applyFill="1" applyBorder="1" applyAlignment="1">
      <alignment horizontal="center" vertical="center"/>
    </xf>
    <xf numFmtId="167" fontId="26" fillId="8" borderId="2" xfId="0" applyNumberFormat="1" applyFont="1" applyFill="1" applyBorder="1" applyAlignment="1">
      <alignment horizontal="center" vertical="center"/>
    </xf>
    <xf numFmtId="167" fontId="27" fillId="8" borderId="21" xfId="0" applyNumberFormat="1" applyFont="1" applyFill="1" applyBorder="1" applyAlignment="1">
      <alignment horizontal="center" vertical="center"/>
    </xf>
    <xf numFmtId="167" fontId="26" fillId="8" borderId="21" xfId="0" applyNumberFormat="1" applyFont="1" applyFill="1" applyBorder="1" applyAlignment="1">
      <alignment horizontal="center" vertical="center"/>
    </xf>
    <xf numFmtId="167" fontId="22" fillId="8" borderId="21" xfId="0" applyNumberFormat="1" applyFont="1" applyFill="1" applyBorder="1" applyAlignment="1">
      <alignment horizontal="center" vertical="center"/>
    </xf>
    <xf numFmtId="10" fontId="26" fillId="8" borderId="23" xfId="0" applyNumberFormat="1" applyFont="1" applyFill="1" applyBorder="1" applyAlignment="1">
      <alignment horizontal="center" vertical="center"/>
    </xf>
    <xf numFmtId="2" fontId="26" fillId="5" borderId="4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horizontal="center" vertical="center"/>
    </xf>
    <xf numFmtId="4" fontId="26" fillId="5" borderId="2" xfId="0" applyNumberFormat="1" applyFont="1" applyFill="1" applyBorder="1" applyAlignment="1">
      <alignment horizontal="center" vertical="center"/>
    </xf>
    <xf numFmtId="167" fontId="26" fillId="5" borderId="2" xfId="0" applyNumberFormat="1" applyFont="1" applyFill="1" applyBorder="1" applyAlignment="1">
      <alignment horizontal="center" vertical="center"/>
    </xf>
    <xf numFmtId="167" fontId="28" fillId="5" borderId="2" xfId="0" applyNumberFormat="1" applyFont="1" applyFill="1" applyBorder="1" applyAlignment="1">
      <alignment horizontal="center" vertical="center"/>
    </xf>
    <xf numFmtId="167" fontId="29" fillId="5" borderId="2" xfId="0" applyNumberFormat="1" applyFont="1" applyFill="1" applyBorder="1" applyAlignment="1">
      <alignment horizontal="center" vertical="center"/>
    </xf>
    <xf numFmtId="10" fontId="22" fillId="5" borderId="19" xfId="0" applyNumberFormat="1" applyFont="1" applyFill="1" applyBorder="1" applyAlignment="1">
      <alignment horizontal="center" vertical="center"/>
    </xf>
    <xf numFmtId="1" fontId="22" fillId="8" borderId="4" xfId="0" applyNumberFormat="1" applyFont="1" applyFill="1" applyBorder="1" applyAlignment="1">
      <alignment horizontal="center"/>
    </xf>
    <xf numFmtId="0" fontId="22" fillId="8" borderId="2" xfId="0" applyFont="1" applyFill="1" applyBorder="1"/>
    <xf numFmtId="0" fontId="22" fillId="8" borderId="2" xfId="0" applyFont="1" applyFill="1" applyBorder="1" applyAlignment="1">
      <alignment horizontal="center" vertical="center"/>
    </xf>
    <xf numFmtId="4" fontId="26" fillId="8" borderId="2" xfId="0" applyNumberFormat="1" applyFont="1" applyFill="1" applyBorder="1" applyAlignment="1">
      <alignment horizontal="center" vertical="center"/>
    </xf>
    <xf numFmtId="167" fontId="29" fillId="8" borderId="2" xfId="0" applyNumberFormat="1" applyFont="1" applyFill="1" applyBorder="1" applyAlignment="1">
      <alignment horizontal="center" vertical="center"/>
    </xf>
    <xf numFmtId="167" fontId="22" fillId="8" borderId="2" xfId="0" applyNumberFormat="1" applyFont="1" applyFill="1" applyBorder="1" applyAlignment="1">
      <alignment horizontal="center" vertical="center"/>
    </xf>
    <xf numFmtId="10" fontId="26" fillId="8" borderId="19" xfId="0" applyNumberFormat="1" applyFont="1" applyFill="1" applyBorder="1" applyAlignment="1">
      <alignment horizontal="center" vertical="center"/>
    </xf>
    <xf numFmtId="1" fontId="26" fillId="5" borderId="4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wrapText="1"/>
    </xf>
    <xf numFmtId="0" fontId="26" fillId="8" borderId="2" xfId="0" applyFont="1" applyFill="1" applyBorder="1" applyAlignment="1">
      <alignment horizontal="center" vertical="center"/>
    </xf>
    <xf numFmtId="167" fontId="28" fillId="8" borderId="2" xfId="0" applyNumberFormat="1" applyFont="1" applyFill="1" applyBorder="1" applyAlignment="1">
      <alignment horizontal="center" vertical="center"/>
    </xf>
    <xf numFmtId="0" fontId="22" fillId="0" borderId="7" xfId="0" applyFont="1" applyBorder="1"/>
    <xf numFmtId="0" fontId="22" fillId="0" borderId="28" xfId="0" applyFont="1" applyBorder="1"/>
    <xf numFmtId="0" fontId="25" fillId="0" borderId="38" xfId="0" applyFont="1" applyBorder="1"/>
    <xf numFmtId="0" fontId="26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9" fontId="26" fillId="0" borderId="16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/>
    </xf>
    <xf numFmtId="0" fontId="25" fillId="0" borderId="8" xfId="0" applyFont="1" applyBorder="1" applyAlignment="1">
      <alignment horizontal="left"/>
    </xf>
    <xf numFmtId="9" fontId="26" fillId="0" borderId="8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/>
    </xf>
    <xf numFmtId="9" fontId="26" fillId="0" borderId="9" xfId="0" applyNumberFormat="1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9" fontId="26" fillId="0" borderId="17" xfId="0" applyNumberFormat="1" applyFont="1" applyBorder="1" applyAlignment="1">
      <alignment horizontal="center" vertical="center"/>
    </xf>
    <xf numFmtId="167" fontId="13" fillId="3" borderId="6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7" fontId="22" fillId="0" borderId="24" xfId="0" applyNumberFormat="1" applyFont="1" applyBorder="1" applyAlignment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167" fontId="26" fillId="0" borderId="25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167" fontId="26" fillId="0" borderId="23" xfId="0" applyNumberFormat="1" applyFont="1" applyBorder="1" applyAlignment="1">
      <alignment vertical="center"/>
    </xf>
    <xf numFmtId="167" fontId="22" fillId="0" borderId="24" xfId="0" applyNumberFormat="1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167" fontId="26" fillId="0" borderId="27" xfId="0" applyNumberFormat="1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167" fontId="22" fillId="0" borderId="26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8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7" fontId="4" fillId="0" borderId="18" xfId="0" applyNumberFormat="1" applyFont="1" applyBorder="1"/>
    <xf numFmtId="167" fontId="7" fillId="0" borderId="0" xfId="0" applyNumberFormat="1" applyFont="1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" fontId="26" fillId="5" borderId="2" xfId="0" applyNumberFormat="1" applyFont="1" applyFill="1" applyBorder="1" applyAlignment="1">
      <alignment horizontal="center" vertical="center"/>
    </xf>
    <xf numFmtId="10" fontId="22" fillId="5" borderId="2" xfId="0" applyNumberFormat="1" applyFont="1" applyFill="1" applyBorder="1" applyAlignment="1">
      <alignment horizontal="center" vertical="center"/>
    </xf>
    <xf numFmtId="1" fontId="26" fillId="8" borderId="2" xfId="0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center" wrapText="1"/>
    </xf>
    <xf numFmtId="10" fontId="22" fillId="8" borderId="2" xfId="0" applyNumberFormat="1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3" fillId="0" borderId="21" xfId="0" applyFont="1" applyBorder="1" applyAlignment="1">
      <alignment wrapText="1"/>
    </xf>
    <xf numFmtId="10" fontId="3" fillId="0" borderId="45" xfId="3" applyNumberFormat="1" applyFont="1" applyBorder="1" applyAlignment="1">
      <alignment horizontal="center"/>
    </xf>
    <xf numFmtId="9" fontId="0" fillId="5" borderId="44" xfId="0" applyNumberFormat="1" applyFill="1" applyBorder="1"/>
    <xf numFmtId="0" fontId="24" fillId="3" borderId="31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4" fontId="0" fillId="0" borderId="0" xfId="0" applyNumberFormat="1"/>
    <xf numFmtId="0" fontId="5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14" fillId="0" borderId="37" xfId="0" applyNumberFormat="1" applyFont="1" applyBorder="1" applyAlignment="1">
      <alignment horizontal="center" vertical="center"/>
    </xf>
    <xf numFmtId="10" fontId="14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4" fillId="0" borderId="3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2">
    <cellStyle name="Bueno" xfId="1"/>
    <cellStyle name="Encabezado 1" xfId="2"/>
    <cellStyle name="Millares 2" xfId="10"/>
    <cellStyle name="Millares 3" xfId="8"/>
    <cellStyle name="Moneda" xfId="4" builtinId="4"/>
    <cellStyle name="Moneda 2" xfId="6"/>
    <cellStyle name="Moneda 3" xfId="9"/>
    <cellStyle name="Normal" xfId="0" builtinId="0"/>
    <cellStyle name="Normal 2" xfId="11"/>
    <cellStyle name="Normal 3" xfId="7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1042147</xdr:colOff>
      <xdr:row>0</xdr:row>
      <xdr:rowOff>0</xdr:rowOff>
    </xdr:from>
    <xdr:to>
      <xdr:col>15</xdr:col>
      <xdr:colOff>235323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1794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47625</xdr:rowOff>
    </xdr:from>
    <xdr:to>
      <xdr:col>5</xdr:col>
      <xdr:colOff>428625</xdr:colOff>
      <xdr:row>10</xdr:row>
      <xdr:rowOff>38100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71475"/>
          <a:ext cx="5943600" cy="1285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430695</xdr:colOff>
      <xdr:row>0</xdr:row>
      <xdr:rowOff>1</xdr:rowOff>
    </xdr:from>
    <xdr:to>
      <xdr:col>9</xdr:col>
      <xdr:colOff>588068</xdr:colOff>
      <xdr:row>3</xdr:row>
      <xdr:rowOff>132522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0478" y="1"/>
          <a:ext cx="3776872" cy="6294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R43"/>
  <sheetViews>
    <sheetView tabSelected="1" topLeftCell="B13" zoomScale="85" zoomScaleNormal="85" workbookViewId="0">
      <selection activeCell="K37" sqref="K37"/>
    </sheetView>
  </sheetViews>
  <sheetFormatPr baseColWidth="10" defaultColWidth="10.7109375" defaultRowHeight="12.75" x14ac:dyDescent="0.2"/>
  <cols>
    <col min="1" max="1" width="3.7109375" customWidth="1"/>
    <col min="2" max="2" width="5.5703125" customWidth="1"/>
    <col min="3" max="3" width="43" customWidth="1"/>
    <col min="4" max="4" width="4" bestFit="1" customWidth="1"/>
    <col min="5" max="5" width="10.7109375" customWidth="1"/>
    <col min="6" max="6" width="13.140625" bestFit="1" customWidth="1"/>
    <col min="7" max="7" width="22.42578125" customWidth="1"/>
    <col min="8" max="8" width="11.85546875" bestFit="1" customWidth="1"/>
    <col min="9" max="9" width="18.5703125" customWidth="1"/>
    <col min="10" max="10" width="14.5703125" customWidth="1"/>
    <col min="11" max="11" width="17.5703125" customWidth="1"/>
    <col min="12" max="12" width="19.5703125" customWidth="1"/>
    <col min="13" max="13" width="11.7109375" hidden="1" customWidth="1"/>
    <col min="14" max="14" width="20" customWidth="1"/>
    <col min="15" max="15" width="21.7109375" bestFit="1" customWidth="1"/>
    <col min="16" max="16" width="13.5703125" customWidth="1"/>
    <col min="17" max="17" width="15.42578125" bestFit="1" customWidth="1"/>
    <col min="18" max="18" width="11.85546875" bestFit="1" customWidth="1"/>
  </cols>
  <sheetData>
    <row r="8" spans="1:16" ht="39.75" customHeight="1" thickBot="1" x14ac:dyDescent="0.25"/>
    <row r="9" spans="1:16" ht="24" customHeight="1" x14ac:dyDescent="0.2">
      <c r="B9" s="169" t="s">
        <v>80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</row>
    <row r="10" spans="1:16" x14ac:dyDescent="0.2">
      <c r="B10" s="172" t="s">
        <v>43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4"/>
    </row>
    <row r="11" spans="1:16" x14ac:dyDescent="0.2">
      <c r="B11" s="172" t="s">
        <v>44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4"/>
    </row>
    <row r="12" spans="1:16" ht="13.5" thickBot="1" x14ac:dyDescent="0.25">
      <c r="B12" s="175" t="s">
        <v>45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1:16" ht="13.5" thickBot="1" x14ac:dyDescent="0.25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spans="1:16" ht="15" customHeight="1" thickBot="1" x14ac:dyDescent="0.25">
      <c r="B14" s="185" t="s">
        <v>46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7"/>
    </row>
    <row r="15" spans="1:16" ht="13.5" thickBot="1" x14ac:dyDescent="0.25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</row>
    <row r="16" spans="1:16" ht="21" customHeight="1" x14ac:dyDescent="0.2">
      <c r="B16" s="189" t="s">
        <v>0</v>
      </c>
      <c r="C16" s="191" t="s">
        <v>13</v>
      </c>
      <c r="D16" s="181" t="s">
        <v>1</v>
      </c>
      <c r="E16" s="193" t="s">
        <v>14</v>
      </c>
      <c r="F16" s="195" t="s">
        <v>8</v>
      </c>
      <c r="G16" s="195"/>
      <c r="H16" s="195" t="s">
        <v>9</v>
      </c>
      <c r="I16" s="195"/>
      <c r="J16" s="195" t="s">
        <v>25</v>
      </c>
      <c r="K16" s="195"/>
      <c r="L16" s="196" t="s">
        <v>26</v>
      </c>
      <c r="M16" s="28" t="s">
        <v>28</v>
      </c>
      <c r="N16" s="179" t="s">
        <v>5</v>
      </c>
      <c r="O16" s="181" t="s">
        <v>6</v>
      </c>
      <c r="P16" s="183" t="s">
        <v>2</v>
      </c>
    </row>
    <row r="17" spans="1:18" ht="18" customHeight="1" thickBot="1" x14ac:dyDescent="0.25">
      <c r="B17" s="190"/>
      <c r="C17" s="192"/>
      <c r="D17" s="182"/>
      <c r="E17" s="194"/>
      <c r="F17" s="20" t="s">
        <v>10</v>
      </c>
      <c r="G17" s="16" t="s">
        <v>11</v>
      </c>
      <c r="H17" s="20" t="s">
        <v>12</v>
      </c>
      <c r="I17" s="49" t="s">
        <v>11</v>
      </c>
      <c r="J17" s="20" t="s">
        <v>12</v>
      </c>
      <c r="K17" s="49" t="s">
        <v>11</v>
      </c>
      <c r="L17" s="197"/>
      <c r="M17" s="20" t="s">
        <v>12</v>
      </c>
      <c r="N17" s="180"/>
      <c r="O17" s="182"/>
      <c r="P17" s="184"/>
    </row>
    <row r="18" spans="1:18" ht="20.100000000000001" customHeight="1" x14ac:dyDescent="0.25">
      <c r="B18" s="92">
        <v>1</v>
      </c>
      <c r="C18" s="93" t="s">
        <v>48</v>
      </c>
      <c r="D18" s="94"/>
      <c r="E18" s="95"/>
      <c r="F18" s="96"/>
      <c r="G18" s="97"/>
      <c r="H18" s="98"/>
      <c r="I18" s="99"/>
      <c r="J18" s="99"/>
      <c r="K18" s="99"/>
      <c r="L18" s="98"/>
      <c r="M18" s="98"/>
      <c r="N18" s="99"/>
      <c r="O18" s="100"/>
      <c r="P18" s="101"/>
    </row>
    <row r="19" spans="1:18" ht="24.95" customHeight="1" x14ac:dyDescent="0.2">
      <c r="B19" s="102" t="s">
        <v>4</v>
      </c>
      <c r="C19" s="103" t="s">
        <v>49</v>
      </c>
      <c r="D19" s="104" t="s">
        <v>1</v>
      </c>
      <c r="E19" s="105">
        <v>1</v>
      </c>
      <c r="F19" s="106"/>
      <c r="G19" s="106"/>
      <c r="H19" s="106"/>
      <c r="I19" s="106"/>
      <c r="J19" s="107"/>
      <c r="K19" s="106"/>
      <c r="L19" s="106"/>
      <c r="M19" s="108"/>
      <c r="N19" s="106"/>
      <c r="O19" s="106"/>
      <c r="P19" s="109"/>
    </row>
    <row r="20" spans="1:18" ht="20.100000000000001" customHeight="1" x14ac:dyDescent="0.25">
      <c r="A20" s="31" t="s">
        <v>18</v>
      </c>
      <c r="B20" s="110">
        <v>3</v>
      </c>
      <c r="C20" s="111" t="s">
        <v>50</v>
      </c>
      <c r="D20" s="112"/>
      <c r="E20" s="113" t="s">
        <v>18</v>
      </c>
      <c r="F20" s="97"/>
      <c r="G20" s="97"/>
      <c r="H20" s="97"/>
      <c r="I20" s="97"/>
      <c r="J20" s="97"/>
      <c r="K20" s="97"/>
      <c r="L20" s="97"/>
      <c r="M20" s="114"/>
      <c r="N20" s="97"/>
      <c r="O20" s="115"/>
      <c r="P20" s="116"/>
    </row>
    <row r="21" spans="1:18" ht="35.25" customHeight="1" x14ac:dyDescent="0.2">
      <c r="B21" s="117" t="s">
        <v>3</v>
      </c>
      <c r="C21" s="103" t="s">
        <v>51</v>
      </c>
      <c r="D21" s="104" t="s">
        <v>41</v>
      </c>
      <c r="E21" s="105">
        <f>computo!F26+computo!F27</f>
        <v>340</v>
      </c>
      <c r="F21" s="106"/>
      <c r="G21" s="106"/>
      <c r="H21" s="106"/>
      <c r="I21" s="106"/>
      <c r="J21" s="107"/>
      <c r="K21" s="106"/>
      <c r="L21" s="106"/>
      <c r="M21" s="108"/>
      <c r="N21" s="106"/>
      <c r="O21" s="106"/>
      <c r="P21" s="109"/>
    </row>
    <row r="22" spans="1:18" ht="24.95" customHeight="1" x14ac:dyDescent="0.25">
      <c r="B22" s="110">
        <v>4</v>
      </c>
      <c r="C22" s="111" t="s">
        <v>47</v>
      </c>
      <c r="D22" s="112"/>
      <c r="E22" s="113"/>
      <c r="F22" s="115"/>
      <c r="G22" s="97"/>
      <c r="H22" s="97"/>
      <c r="I22" s="97"/>
      <c r="J22" s="97"/>
      <c r="K22" s="97"/>
      <c r="L22" s="97"/>
      <c r="M22" s="114"/>
      <c r="N22" s="97"/>
      <c r="O22" s="115"/>
      <c r="P22" s="116"/>
    </row>
    <row r="23" spans="1:18" ht="42.75" x14ac:dyDescent="0.2">
      <c r="B23" s="102" t="s">
        <v>30</v>
      </c>
      <c r="C23" s="118" t="s">
        <v>29</v>
      </c>
      <c r="D23" s="104" t="s">
        <v>27</v>
      </c>
      <c r="E23" s="105">
        <f>computo!F21</f>
        <v>3375.6</v>
      </c>
      <c r="F23" s="106"/>
      <c r="G23" s="106"/>
      <c r="H23" s="106"/>
      <c r="I23" s="106"/>
      <c r="J23" s="107"/>
      <c r="K23" s="106"/>
      <c r="L23" s="106"/>
      <c r="M23" s="108"/>
      <c r="N23" s="106"/>
      <c r="O23" s="106"/>
      <c r="P23" s="109"/>
    </row>
    <row r="24" spans="1:18" ht="24.95" customHeight="1" x14ac:dyDescent="0.25">
      <c r="B24" s="110">
        <v>5</v>
      </c>
      <c r="C24" s="111" t="s">
        <v>76</v>
      </c>
      <c r="D24" s="119"/>
      <c r="E24" s="113"/>
      <c r="F24" s="97"/>
      <c r="G24" s="97"/>
      <c r="H24" s="97"/>
      <c r="I24" s="97"/>
      <c r="J24" s="120"/>
      <c r="K24" s="97"/>
      <c r="L24" s="97"/>
      <c r="M24" s="114"/>
      <c r="N24" s="97"/>
      <c r="O24" s="115"/>
      <c r="P24" s="116"/>
    </row>
    <row r="25" spans="1:18" ht="24.95" customHeight="1" x14ac:dyDescent="0.2">
      <c r="B25" s="102" t="s">
        <v>31</v>
      </c>
      <c r="C25" s="103" t="s">
        <v>79</v>
      </c>
      <c r="D25" s="104" t="s">
        <v>58</v>
      </c>
      <c r="E25" s="105">
        <f>computo!D23+computo!D24</f>
        <v>1164</v>
      </c>
      <c r="F25" s="106"/>
      <c r="G25" s="106"/>
      <c r="H25" s="106"/>
      <c r="I25" s="106"/>
      <c r="J25" s="107"/>
      <c r="K25" s="106"/>
      <c r="L25" s="106"/>
      <c r="M25" s="108"/>
      <c r="N25" s="106"/>
      <c r="O25" s="106"/>
      <c r="P25" s="109"/>
      <c r="R25" s="48"/>
    </row>
    <row r="26" spans="1:18" ht="24.95" customHeight="1" x14ac:dyDescent="0.2">
      <c r="B26" s="162">
        <v>6</v>
      </c>
      <c r="C26" s="163" t="s">
        <v>81</v>
      </c>
      <c r="D26" s="119"/>
      <c r="E26" s="113"/>
      <c r="F26" s="97"/>
      <c r="G26" s="97"/>
      <c r="H26" s="97"/>
      <c r="I26" s="97"/>
      <c r="J26" s="120"/>
      <c r="K26" s="97"/>
      <c r="L26" s="97"/>
      <c r="M26" s="114"/>
      <c r="N26" s="97"/>
      <c r="O26" s="97"/>
      <c r="P26" s="164"/>
      <c r="R26" s="48"/>
    </row>
    <row r="27" spans="1:18" ht="24.95" customHeight="1" x14ac:dyDescent="0.2">
      <c r="B27" s="160" t="s">
        <v>83</v>
      </c>
      <c r="C27" s="103" t="s">
        <v>82</v>
      </c>
      <c r="D27" s="104" t="s">
        <v>1</v>
      </c>
      <c r="E27" s="105">
        <v>36</v>
      </c>
      <c r="F27" s="106"/>
      <c r="G27" s="106"/>
      <c r="H27" s="106"/>
      <c r="I27" s="106"/>
      <c r="J27" s="107"/>
      <c r="K27" s="106"/>
      <c r="L27" s="106"/>
      <c r="M27" s="108"/>
      <c r="N27" s="106"/>
      <c r="O27" s="106"/>
      <c r="P27" s="161"/>
      <c r="R27" s="48"/>
    </row>
    <row r="28" spans="1:18" ht="20.100000000000001" customHeight="1" thickBot="1" x14ac:dyDescent="0.25">
      <c r="B28" s="150"/>
      <c r="C28" s="151" t="s">
        <v>18</v>
      </c>
      <c r="D28" s="152" t="s">
        <v>18</v>
      </c>
      <c r="E28" s="153"/>
      <c r="F28" s="153"/>
      <c r="G28" s="154"/>
      <c r="H28" s="155"/>
      <c r="I28" s="156"/>
      <c r="J28" s="157"/>
      <c r="K28" s="154"/>
      <c r="L28" s="155"/>
      <c r="M28" s="155"/>
      <c r="N28" s="157"/>
      <c r="O28" s="158"/>
      <c r="P28" s="159"/>
    </row>
    <row r="29" spans="1:18" ht="24.75" customHeight="1" thickBot="1" x14ac:dyDescent="0.3">
      <c r="B29" s="47"/>
      <c r="C29" s="121" t="s">
        <v>39</v>
      </c>
      <c r="D29" s="122"/>
      <c r="E29" s="121"/>
      <c r="F29" s="123"/>
      <c r="G29" s="136">
        <f>SUM(G19:G25)</f>
        <v>0</v>
      </c>
      <c r="H29" s="137"/>
      <c r="I29" s="136">
        <f>SUM(I19:I25)</f>
        <v>0</v>
      </c>
      <c r="J29" s="137"/>
      <c r="K29" s="136">
        <f>SUM(K19:K25)</f>
        <v>0</v>
      </c>
      <c r="L29" s="138"/>
      <c r="M29" s="139"/>
      <c r="N29" s="140"/>
      <c r="O29" s="136">
        <f>SUM(O18:O25)</f>
        <v>0</v>
      </c>
      <c r="P29" s="1"/>
      <c r="Q29" s="48"/>
    </row>
    <row r="30" spans="1:18" ht="24.75" customHeight="1" thickBot="1" x14ac:dyDescent="0.25">
      <c r="B30" s="2"/>
      <c r="C30" s="124" t="s">
        <v>56</v>
      </c>
      <c r="D30" s="124"/>
      <c r="E30" s="124"/>
      <c r="F30" s="125" t="s">
        <v>18</v>
      </c>
      <c r="G30" s="141">
        <f>+G29*N30</f>
        <v>0</v>
      </c>
      <c r="H30" s="141"/>
      <c r="I30" s="141">
        <f>+I29*N30</f>
        <v>0</v>
      </c>
      <c r="J30" s="141"/>
      <c r="K30" s="141">
        <f>+K29*N30</f>
        <v>0</v>
      </c>
      <c r="L30" s="142"/>
      <c r="M30" s="142"/>
      <c r="N30" s="126">
        <v>0.05</v>
      </c>
      <c r="O30" s="143">
        <f>O29*0.05</f>
        <v>0</v>
      </c>
      <c r="P30" s="8"/>
      <c r="Q30" s="48"/>
    </row>
    <row r="31" spans="1:18" ht="24.75" customHeight="1" thickBot="1" x14ac:dyDescent="0.3">
      <c r="B31" s="2"/>
      <c r="C31" s="127" t="s">
        <v>78</v>
      </c>
      <c r="D31" s="127"/>
      <c r="E31" s="127" t="s">
        <v>18</v>
      </c>
      <c r="F31" s="128"/>
      <c r="G31" s="144">
        <f>+G30+G29</f>
        <v>0</v>
      </c>
      <c r="H31" s="145"/>
      <c r="I31" s="144">
        <f>+I30+I29</f>
        <v>0</v>
      </c>
      <c r="J31" s="146"/>
      <c r="K31" s="144">
        <f>+K30+K29</f>
        <v>0</v>
      </c>
      <c r="L31" s="145"/>
      <c r="M31" s="145"/>
      <c r="N31" s="129"/>
      <c r="O31" s="136">
        <f>SUM(O29:O30)</f>
        <v>0</v>
      </c>
      <c r="P31" s="9"/>
      <c r="Q31" s="48"/>
    </row>
    <row r="32" spans="1:18" ht="24.75" customHeight="1" thickBot="1" x14ac:dyDescent="0.25">
      <c r="B32" s="3"/>
      <c r="C32" s="130" t="s">
        <v>38</v>
      </c>
      <c r="D32" s="130"/>
      <c r="E32" s="131">
        <v>0.21</v>
      </c>
      <c r="F32" s="132"/>
      <c r="G32" s="147">
        <f>+G31*E32</f>
        <v>0</v>
      </c>
      <c r="H32" s="147"/>
      <c r="I32" s="147"/>
      <c r="J32" s="147"/>
      <c r="K32" s="147">
        <f>+K31*E32</f>
        <v>0</v>
      </c>
      <c r="L32" s="148"/>
      <c r="M32" s="148"/>
      <c r="N32" s="133">
        <v>0.21</v>
      </c>
      <c r="O32" s="149">
        <f>+K32+G32</f>
        <v>0</v>
      </c>
      <c r="P32" s="8"/>
      <c r="Q32" s="48"/>
    </row>
    <row r="33" spans="2:16" ht="13.5" thickBot="1" x14ac:dyDescent="0.25">
      <c r="B33" s="13"/>
      <c r="C33" s="10"/>
      <c r="D33" s="10"/>
      <c r="E33" s="10"/>
      <c r="F33" s="14"/>
      <c r="G33" s="17"/>
      <c r="H33" s="14"/>
      <c r="I33" s="10"/>
      <c r="J33" s="10"/>
      <c r="K33" s="10"/>
      <c r="L33" s="14"/>
      <c r="M33" s="14"/>
      <c r="N33" s="11"/>
      <c r="O33" s="12"/>
      <c r="P33" s="8"/>
    </row>
    <row r="34" spans="2:16" ht="28.5" customHeight="1" thickBot="1" x14ac:dyDescent="0.25">
      <c r="B34" s="6"/>
      <c r="C34" s="135" t="s">
        <v>87</v>
      </c>
      <c r="D34" s="4"/>
      <c r="E34" s="4"/>
      <c r="F34" s="15"/>
      <c r="G34" s="18"/>
      <c r="H34" s="15"/>
      <c r="I34" s="4"/>
      <c r="J34" s="4"/>
      <c r="K34" s="4"/>
      <c r="L34" s="15"/>
      <c r="M34" s="15"/>
      <c r="N34" s="5"/>
      <c r="O34" s="134">
        <f>SUM(O31:O32)</f>
        <v>0</v>
      </c>
      <c r="P34" s="7"/>
    </row>
    <row r="38" spans="2:16" x14ac:dyDescent="0.2">
      <c r="O38" s="48"/>
    </row>
    <row r="39" spans="2:16" x14ac:dyDescent="0.2">
      <c r="I39" t="s">
        <v>57</v>
      </c>
    </row>
    <row r="43" spans="2:16" x14ac:dyDescent="0.2">
      <c r="C43" t="s">
        <v>40</v>
      </c>
    </row>
  </sheetData>
  <mergeCells count="18"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  <mergeCell ref="B9:P9"/>
    <mergeCell ref="B10:P10"/>
    <mergeCell ref="B11:P11"/>
    <mergeCell ref="B12:P12"/>
    <mergeCell ref="A13:P13"/>
  </mergeCells>
  <pageMargins left="7.874015748031496E-2" right="0" top="0.62992125984251968" bottom="0.55118110236220474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opLeftCell="A13" workbookViewId="0">
      <selection activeCell="L31" sqref="L31"/>
    </sheetView>
  </sheetViews>
  <sheetFormatPr baseColWidth="10" defaultColWidth="10.7109375" defaultRowHeight="12.75" x14ac:dyDescent="0.2"/>
  <cols>
    <col min="1" max="1" width="7.85546875" customWidth="1"/>
    <col min="2" max="2" width="22" customWidth="1"/>
    <col min="3" max="3" width="38.5703125" customWidth="1"/>
    <col min="4" max="4" width="13.42578125" customWidth="1"/>
    <col min="8" max="8" width="13.85546875" customWidth="1"/>
  </cols>
  <sheetData>
    <row r="2" spans="2:8" x14ac:dyDescent="0.2">
      <c r="F2" s="68"/>
    </row>
    <row r="3" spans="2:8" x14ac:dyDescent="0.2">
      <c r="F3" s="68"/>
    </row>
    <row r="4" spans="2:8" x14ac:dyDescent="0.2">
      <c r="F4" s="68"/>
    </row>
    <row r="5" spans="2:8" x14ac:dyDescent="0.2">
      <c r="F5" s="68"/>
    </row>
    <row r="6" spans="2:8" x14ac:dyDescent="0.2">
      <c r="F6" s="68"/>
    </row>
    <row r="7" spans="2:8" x14ac:dyDescent="0.2">
      <c r="F7" s="68"/>
    </row>
    <row r="8" spans="2:8" x14ac:dyDescent="0.2">
      <c r="F8" s="68"/>
    </row>
    <row r="9" spans="2:8" x14ac:dyDescent="0.2">
      <c r="F9" s="68"/>
    </row>
    <row r="10" spans="2:8" x14ac:dyDescent="0.2">
      <c r="F10" s="68"/>
    </row>
    <row r="11" spans="2:8" x14ac:dyDescent="0.2">
      <c r="F11" s="68"/>
    </row>
    <row r="12" spans="2:8" ht="13.5" thickBot="1" x14ac:dyDescent="0.25">
      <c r="F12" s="68"/>
    </row>
    <row r="13" spans="2:8" x14ac:dyDescent="0.2">
      <c r="B13" s="69" t="s">
        <v>69</v>
      </c>
      <c r="C13" s="70"/>
      <c r="D13" s="71"/>
      <c r="E13" s="71"/>
      <c r="F13" s="72"/>
      <c r="G13" s="71"/>
      <c r="H13" s="73"/>
    </row>
    <row r="14" spans="2:8" x14ac:dyDescent="0.2">
      <c r="B14" s="74"/>
      <c r="C14" s="75"/>
      <c r="D14" s="76" t="s">
        <v>59</v>
      </c>
      <c r="E14" s="76" t="s">
        <v>60</v>
      </c>
      <c r="F14" s="76" t="s">
        <v>61</v>
      </c>
      <c r="G14" s="76" t="s">
        <v>62</v>
      </c>
      <c r="H14" s="77" t="s">
        <v>63</v>
      </c>
    </row>
    <row r="15" spans="2:8" x14ac:dyDescent="0.2">
      <c r="B15" s="74" t="s">
        <v>64</v>
      </c>
      <c r="C15" s="75"/>
      <c r="D15" s="76"/>
      <c r="E15" s="76"/>
      <c r="F15" s="76"/>
      <c r="G15" s="19"/>
      <c r="H15" s="78"/>
    </row>
    <row r="16" spans="2:8" x14ac:dyDescent="0.2">
      <c r="B16" s="74"/>
      <c r="C16" s="22"/>
      <c r="D16" s="90"/>
      <c r="E16" s="91"/>
      <c r="F16" s="19"/>
      <c r="G16" s="19"/>
      <c r="H16" s="78"/>
    </row>
    <row r="17" spans="2:8" x14ac:dyDescent="0.2">
      <c r="B17" s="74"/>
      <c r="C17" s="75" t="s">
        <v>70</v>
      </c>
      <c r="D17" s="76">
        <v>125</v>
      </c>
      <c r="E17" s="76">
        <v>5.8</v>
      </c>
      <c r="F17" s="19">
        <f>D17*E17</f>
        <v>725</v>
      </c>
      <c r="G17" s="19"/>
      <c r="H17" s="78"/>
    </row>
    <row r="18" spans="2:8" x14ac:dyDescent="0.2">
      <c r="B18" s="74"/>
      <c r="C18" s="75" t="s">
        <v>71</v>
      </c>
      <c r="D18" s="76">
        <v>122</v>
      </c>
      <c r="E18" s="76">
        <v>5.8</v>
      </c>
      <c r="F18" s="19">
        <f>D18*E18</f>
        <v>707.6</v>
      </c>
      <c r="G18" s="19"/>
      <c r="H18" s="78"/>
    </row>
    <row r="19" spans="2:8" x14ac:dyDescent="0.2">
      <c r="B19" s="74"/>
      <c r="C19" s="75" t="s">
        <v>72</v>
      </c>
      <c r="D19" s="76">
        <v>335</v>
      </c>
      <c r="E19" s="76">
        <v>5.8</v>
      </c>
      <c r="F19" s="19">
        <f>D19*E19</f>
        <v>1943</v>
      </c>
      <c r="G19" s="19"/>
      <c r="H19" s="78"/>
    </row>
    <row r="20" spans="2:8" ht="6.75" customHeight="1" x14ac:dyDescent="0.2">
      <c r="B20" s="74"/>
      <c r="C20" s="75"/>
      <c r="D20" s="76"/>
      <c r="E20" s="76"/>
      <c r="F20" s="19"/>
      <c r="G20" s="19"/>
      <c r="H20" s="78"/>
    </row>
    <row r="21" spans="2:8" x14ac:dyDescent="0.2">
      <c r="B21" s="74"/>
      <c r="C21" s="75"/>
      <c r="D21" s="85">
        <f>D16+D17+D18+D19</f>
        <v>582</v>
      </c>
      <c r="E21" s="76"/>
      <c r="F21" s="84">
        <f>F16+F17+F18+F19</f>
        <v>3375.6</v>
      </c>
      <c r="G21" s="19"/>
      <c r="H21" s="78"/>
    </row>
    <row r="22" spans="2:8" ht="13.5" customHeight="1" x14ac:dyDescent="0.2">
      <c r="B22" s="74"/>
      <c r="C22" s="75"/>
      <c r="D22" s="76"/>
      <c r="E22" s="76"/>
      <c r="F22" s="22"/>
      <c r="G22" s="19"/>
      <c r="H22" s="78"/>
    </row>
    <row r="23" spans="2:8" x14ac:dyDescent="0.2">
      <c r="B23" s="74" t="s">
        <v>65</v>
      </c>
      <c r="C23" s="89" t="s">
        <v>75</v>
      </c>
      <c r="D23" s="76">
        <f>D21*2</f>
        <v>1164</v>
      </c>
      <c r="E23" s="19"/>
      <c r="F23" s="76"/>
      <c r="G23" s="19"/>
      <c r="H23" s="78"/>
    </row>
    <row r="24" spans="2:8" x14ac:dyDescent="0.2">
      <c r="B24" s="74"/>
      <c r="C24" s="89"/>
      <c r="D24" s="76"/>
      <c r="E24" s="19"/>
      <c r="F24" s="76"/>
      <c r="G24" s="19"/>
      <c r="H24" s="78"/>
    </row>
    <row r="25" spans="2:8" x14ac:dyDescent="0.2">
      <c r="B25" s="74"/>
      <c r="C25" s="89"/>
      <c r="D25" s="76"/>
      <c r="E25" s="19"/>
      <c r="F25" s="76"/>
      <c r="G25" s="19"/>
      <c r="H25" s="78"/>
    </row>
    <row r="26" spans="2:8" x14ac:dyDescent="0.2">
      <c r="B26" s="74" t="s">
        <v>66</v>
      </c>
      <c r="C26" s="75" t="s">
        <v>73</v>
      </c>
      <c r="D26" s="19"/>
      <c r="E26" s="76"/>
      <c r="F26" s="76">
        <v>300</v>
      </c>
      <c r="G26" s="76"/>
      <c r="H26" s="77"/>
    </row>
    <row r="27" spans="2:8" x14ac:dyDescent="0.2">
      <c r="B27" s="74"/>
      <c r="C27" s="89" t="s">
        <v>77</v>
      </c>
      <c r="D27" s="19"/>
      <c r="E27" s="76"/>
      <c r="F27" s="76">
        <v>40</v>
      </c>
      <c r="G27" s="76"/>
      <c r="H27" s="77"/>
    </row>
    <row r="28" spans="2:8" x14ac:dyDescent="0.2">
      <c r="B28" s="74" t="s">
        <v>67</v>
      </c>
      <c r="C28" s="75"/>
      <c r="D28" s="76">
        <f>D23/2</f>
        <v>582</v>
      </c>
      <c r="E28" s="76">
        <v>1.6</v>
      </c>
      <c r="F28" s="76"/>
      <c r="G28" s="76">
        <v>0.2</v>
      </c>
      <c r="H28" s="77">
        <f>D28*E28*G28</f>
        <v>186.24</v>
      </c>
    </row>
    <row r="29" spans="2:8" x14ac:dyDescent="0.2">
      <c r="B29" s="74"/>
      <c r="C29" s="75"/>
      <c r="D29" s="19"/>
      <c r="E29" s="19"/>
      <c r="F29" s="76"/>
      <c r="G29" s="19"/>
      <c r="H29" s="78"/>
    </row>
    <row r="30" spans="2:8" ht="13.5" thickBot="1" x14ac:dyDescent="0.25">
      <c r="B30" s="79"/>
      <c r="C30" s="80"/>
      <c r="D30" s="81"/>
      <c r="E30" s="81"/>
      <c r="F30" s="82"/>
      <c r="G30" s="81"/>
      <c r="H30" s="83"/>
    </row>
    <row r="31" spans="2:8" x14ac:dyDescent="0.2">
      <c r="F31" s="68"/>
    </row>
    <row r="32" spans="2:8" x14ac:dyDescent="0.2">
      <c r="C32" t="s">
        <v>74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4"/>
  <sheetViews>
    <sheetView zoomScale="115" zoomScaleNormal="115" workbookViewId="0">
      <selection activeCell="L10" sqref="L10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5.5703125" customWidth="1"/>
    <col min="4" max="4" width="6.7109375" customWidth="1"/>
    <col min="5" max="5" width="3.7109375" customWidth="1"/>
    <col min="6" max="7" width="12.7109375" customWidth="1"/>
    <col min="8" max="8" width="14" customWidth="1"/>
    <col min="9" max="9" width="14.85546875" customWidth="1"/>
    <col min="10" max="10" width="13.85546875" bestFit="1" customWidth="1"/>
  </cols>
  <sheetData>
    <row r="4" spans="1:10" ht="13.5" thickBot="1" x14ac:dyDescent="0.25"/>
    <row r="5" spans="1:10" ht="15.75" x14ac:dyDescent="0.2">
      <c r="A5" s="67"/>
      <c r="B5" s="207" t="s">
        <v>86</v>
      </c>
      <c r="C5" s="207"/>
      <c r="D5" s="207"/>
      <c r="E5" s="207"/>
      <c r="F5" s="207"/>
      <c r="G5" s="207"/>
      <c r="H5" s="207"/>
      <c r="I5" s="207"/>
      <c r="J5" s="208"/>
    </row>
    <row r="6" spans="1:10" x14ac:dyDescent="0.2">
      <c r="A6" s="64"/>
      <c r="B6" s="86" t="s">
        <v>43</v>
      </c>
      <c r="C6" s="86"/>
      <c r="D6" s="86"/>
      <c r="E6" s="86"/>
      <c r="F6" s="86"/>
      <c r="G6" s="86"/>
      <c r="H6" s="86"/>
      <c r="I6" s="86"/>
      <c r="J6" s="87"/>
    </row>
    <row r="7" spans="1:10" x14ac:dyDescent="0.2">
      <c r="A7" s="64"/>
      <c r="B7" s="86" t="s">
        <v>44</v>
      </c>
      <c r="C7" s="86"/>
      <c r="D7" s="86"/>
      <c r="E7" s="86"/>
      <c r="F7" s="86"/>
      <c r="G7" s="86"/>
      <c r="H7" s="86"/>
      <c r="I7" s="86"/>
      <c r="J7" s="87"/>
    </row>
    <row r="8" spans="1:10" ht="13.5" thickBot="1" x14ac:dyDescent="0.25">
      <c r="A8" s="65"/>
      <c r="B8" s="66" t="s">
        <v>45</v>
      </c>
      <c r="C8" s="66"/>
      <c r="D8" s="66"/>
      <c r="E8" s="66"/>
      <c r="F8" s="66"/>
      <c r="G8" s="66"/>
      <c r="H8" s="66"/>
      <c r="I8" s="66"/>
      <c r="J8" s="88"/>
    </row>
    <row r="9" spans="1:10" ht="7.5" customHeight="1" thickBot="1" x14ac:dyDescent="0.25"/>
    <row r="10" spans="1:10" ht="12" customHeight="1" thickBot="1" x14ac:dyDescent="0.25">
      <c r="A10" s="204"/>
      <c r="B10" s="205"/>
      <c r="C10" s="205"/>
      <c r="D10" s="205"/>
      <c r="E10" s="205"/>
      <c r="F10" s="205"/>
      <c r="G10" s="205"/>
      <c r="H10" s="205"/>
      <c r="I10" s="205"/>
      <c r="J10" s="206"/>
    </row>
    <row r="11" spans="1:10" ht="8.25" customHeight="1" thickBot="1" x14ac:dyDescent="0.25"/>
    <row r="12" spans="1:10" s="24" customFormat="1" ht="24.95" customHeight="1" x14ac:dyDescent="0.2">
      <c r="A12" s="54" t="s">
        <v>15</v>
      </c>
      <c r="B12" s="55" t="s">
        <v>16</v>
      </c>
      <c r="C12" s="55" t="s">
        <v>17</v>
      </c>
      <c r="D12" s="56" t="s">
        <v>37</v>
      </c>
      <c r="E12" s="21"/>
      <c r="F12" s="54" t="s">
        <v>32</v>
      </c>
      <c r="G12" s="55" t="s">
        <v>33</v>
      </c>
      <c r="H12" s="55" t="s">
        <v>34</v>
      </c>
      <c r="I12" s="55" t="s">
        <v>35</v>
      </c>
      <c r="J12" s="55" t="s">
        <v>36</v>
      </c>
    </row>
    <row r="13" spans="1:10" s="24" customFormat="1" ht="12.75" customHeight="1" x14ac:dyDescent="0.2">
      <c r="A13" s="57">
        <v>1</v>
      </c>
      <c r="B13" s="42" t="s">
        <v>49</v>
      </c>
      <c r="C13" s="35"/>
      <c r="D13" s="58"/>
      <c r="E13" s="21"/>
      <c r="F13" s="62"/>
      <c r="G13" s="43"/>
      <c r="H13" s="43"/>
      <c r="I13" s="43"/>
      <c r="J13" s="43"/>
    </row>
    <row r="14" spans="1:10" ht="12.75" customHeight="1" x14ac:dyDescent="0.2">
      <c r="A14" s="57">
        <v>2</v>
      </c>
      <c r="B14" s="42" t="s">
        <v>68</v>
      </c>
      <c r="C14" s="35"/>
      <c r="D14" s="58"/>
      <c r="F14" s="62"/>
      <c r="G14" s="32"/>
      <c r="H14" s="22"/>
      <c r="I14" s="22"/>
      <c r="J14" s="22"/>
    </row>
    <row r="15" spans="1:10" ht="24" x14ac:dyDescent="0.2">
      <c r="A15" s="57">
        <v>3</v>
      </c>
      <c r="B15" s="42" t="s">
        <v>51</v>
      </c>
      <c r="C15" s="35"/>
      <c r="D15" s="58"/>
      <c r="F15" s="62"/>
      <c r="G15" s="32"/>
      <c r="H15" s="32"/>
      <c r="I15" s="32"/>
      <c r="J15" s="32"/>
    </row>
    <row r="16" spans="1:10" ht="36" x14ac:dyDescent="0.2">
      <c r="A16" s="57">
        <v>4</v>
      </c>
      <c r="B16" s="26" t="s">
        <v>29</v>
      </c>
      <c r="C16" s="35"/>
      <c r="D16" s="58"/>
      <c r="F16" s="63"/>
      <c r="G16" s="32"/>
      <c r="H16" s="32"/>
      <c r="I16" s="32"/>
      <c r="J16" s="32"/>
    </row>
    <row r="17" spans="1:10" x14ac:dyDescent="0.2">
      <c r="A17" s="165">
        <v>5</v>
      </c>
      <c r="B17" s="166" t="s">
        <v>84</v>
      </c>
      <c r="C17" s="51"/>
      <c r="D17" s="167"/>
      <c r="F17" s="168"/>
      <c r="G17" s="60"/>
      <c r="H17" s="60"/>
      <c r="I17" s="60"/>
      <c r="J17" s="60"/>
    </row>
    <row r="18" spans="1:10" x14ac:dyDescent="0.2">
      <c r="A18" s="165">
        <v>6</v>
      </c>
      <c r="B18" s="166" t="s">
        <v>85</v>
      </c>
      <c r="C18" s="51"/>
      <c r="D18" s="167"/>
      <c r="F18" s="168"/>
      <c r="G18" s="60"/>
      <c r="H18" s="60"/>
      <c r="I18" s="60"/>
      <c r="J18" s="60"/>
    </row>
    <row r="19" spans="1:10" x14ac:dyDescent="0.2">
      <c r="A19" s="53"/>
      <c r="B19" s="50"/>
      <c r="C19" s="51"/>
      <c r="D19" s="52"/>
      <c r="F19" s="59"/>
      <c r="G19" s="60"/>
      <c r="H19" s="60"/>
      <c r="I19" s="61"/>
      <c r="J19" s="60"/>
    </row>
    <row r="20" spans="1:10" x14ac:dyDescent="0.2">
      <c r="A20" s="34" t="s">
        <v>18</v>
      </c>
      <c r="B20" s="34"/>
      <c r="C20" s="36"/>
      <c r="D20" s="37"/>
      <c r="F20" s="22"/>
      <c r="G20" s="22"/>
      <c r="H20" s="22"/>
      <c r="I20" s="23"/>
      <c r="J20" s="27"/>
    </row>
    <row r="21" spans="1:10" x14ac:dyDescent="0.2">
      <c r="A21" s="34"/>
      <c r="B21" s="38" t="s">
        <v>23</v>
      </c>
      <c r="C21" s="46">
        <f>SUM(C13:C19)</f>
        <v>0</v>
      </c>
      <c r="D21" s="37"/>
      <c r="F21" s="25"/>
      <c r="G21" s="22"/>
      <c r="H21" s="22"/>
      <c r="I21" s="23"/>
      <c r="J21" s="23"/>
    </row>
    <row r="22" spans="1:10" x14ac:dyDescent="0.2">
      <c r="A22" s="34"/>
      <c r="B22" s="34" t="s">
        <v>19</v>
      </c>
      <c r="C22" s="45">
        <f>C21</f>
        <v>0</v>
      </c>
      <c r="D22" s="37"/>
      <c r="F22" s="22"/>
      <c r="G22" s="22"/>
      <c r="H22" s="22"/>
      <c r="I22" s="23"/>
      <c r="J22" s="23"/>
    </row>
    <row r="23" spans="1:10" x14ac:dyDescent="0.2">
      <c r="A23" s="34"/>
      <c r="B23" s="34" t="s">
        <v>20</v>
      </c>
      <c r="C23" s="36">
        <f>'SAN LORENZO rafael obligado'!O30</f>
        <v>0</v>
      </c>
      <c r="D23" s="37">
        <v>0.05</v>
      </c>
      <c r="F23" s="22"/>
      <c r="G23" s="22"/>
      <c r="H23" s="22"/>
      <c r="I23" s="23"/>
      <c r="J23" s="23"/>
    </row>
    <row r="24" spans="1:10" x14ac:dyDescent="0.2">
      <c r="A24" s="34"/>
      <c r="B24" s="34" t="s">
        <v>22</v>
      </c>
      <c r="C24" s="44">
        <f>SUM(C22:C23)</f>
        <v>0</v>
      </c>
      <c r="D24" s="37"/>
      <c r="F24" s="22"/>
      <c r="G24" s="22"/>
      <c r="H24" s="22"/>
      <c r="I24" s="22"/>
      <c r="J24" s="23"/>
    </row>
    <row r="25" spans="1:10" x14ac:dyDescent="0.2">
      <c r="A25" s="34"/>
      <c r="B25" s="34" t="s">
        <v>21</v>
      </c>
      <c r="C25" s="36">
        <f>+'SAN LORENZO rafael obligado'!O32</f>
        <v>0</v>
      </c>
      <c r="D25" s="37">
        <v>0.21</v>
      </c>
      <c r="F25" s="19"/>
      <c r="G25" s="19"/>
      <c r="H25" s="19"/>
      <c r="I25" s="19"/>
      <c r="J25" s="19"/>
    </row>
    <row r="26" spans="1:10" x14ac:dyDescent="0.2">
      <c r="A26" s="34"/>
      <c r="B26" s="38" t="s">
        <v>7</v>
      </c>
      <c r="C26" s="46">
        <f>+C25+C24</f>
        <v>0</v>
      </c>
      <c r="D26" s="37"/>
      <c r="F26" s="19"/>
      <c r="G26" s="19"/>
      <c r="H26" s="19"/>
      <c r="I26" s="19"/>
      <c r="J26" s="19"/>
    </row>
    <row r="27" spans="1:10" x14ac:dyDescent="0.2">
      <c r="A27" s="39"/>
      <c r="B27" s="39"/>
      <c r="C27" s="40"/>
      <c r="D27" s="41"/>
    </row>
    <row r="28" spans="1:10" x14ac:dyDescent="0.2">
      <c r="A28" s="209" t="s">
        <v>55</v>
      </c>
      <c r="B28" s="210"/>
      <c r="C28" s="210"/>
      <c r="D28" s="211"/>
      <c r="F28" s="29"/>
      <c r="G28" s="29"/>
      <c r="H28" s="29"/>
      <c r="I28" s="29"/>
      <c r="J28" s="29"/>
    </row>
    <row r="29" spans="1:10" x14ac:dyDescent="0.2">
      <c r="A29" s="209" t="s">
        <v>42</v>
      </c>
      <c r="B29" s="210"/>
      <c r="C29" s="210"/>
      <c r="D29" s="211"/>
      <c r="F29" s="29"/>
      <c r="G29" s="29"/>
      <c r="H29" s="29"/>
      <c r="I29" s="29"/>
      <c r="J29" s="29"/>
    </row>
    <row r="30" spans="1:10" x14ac:dyDescent="0.2">
      <c r="A30" s="209" t="s">
        <v>24</v>
      </c>
      <c r="B30" s="210"/>
      <c r="C30" s="210"/>
      <c r="D30" s="211"/>
      <c r="F30" s="29"/>
      <c r="G30" s="29"/>
      <c r="H30" s="29"/>
      <c r="I30" s="29"/>
      <c r="J30" s="29"/>
    </row>
    <row r="31" spans="1:10" x14ac:dyDescent="0.2">
      <c r="A31" s="39"/>
      <c r="B31" s="39"/>
      <c r="C31" s="39"/>
      <c r="D31" s="39"/>
      <c r="F31" s="30"/>
      <c r="G31" s="30"/>
      <c r="H31" s="30"/>
      <c r="I31" s="30"/>
      <c r="J31" s="30"/>
    </row>
    <row r="32" spans="1:10" x14ac:dyDescent="0.2">
      <c r="A32" s="212" t="s">
        <v>52</v>
      </c>
      <c r="B32" s="213"/>
      <c r="C32" s="213"/>
      <c r="D32" s="214"/>
      <c r="F32" s="33">
        <f>+(F28*C26)</f>
        <v>0</v>
      </c>
      <c r="G32" s="33">
        <f>+(G28*C26)</f>
        <v>0</v>
      </c>
      <c r="H32" s="33">
        <f>+(H28*C26)</f>
        <v>0</v>
      </c>
      <c r="I32" s="33">
        <f>+(I28*C26)</f>
        <v>0</v>
      </c>
      <c r="J32" s="33">
        <f>+(J28*C26)</f>
        <v>0</v>
      </c>
    </row>
    <row r="33" spans="1:10" x14ac:dyDescent="0.2">
      <c r="A33" s="198" t="s">
        <v>53</v>
      </c>
      <c r="B33" s="199"/>
      <c r="C33" s="199"/>
      <c r="D33" s="200"/>
      <c r="F33" s="33">
        <f>+(F29*C26)</f>
        <v>0</v>
      </c>
      <c r="G33" s="33">
        <f>+(G29*C26)</f>
        <v>0</v>
      </c>
      <c r="H33" s="33">
        <f>+(H29*C26)</f>
        <v>0</v>
      </c>
      <c r="I33" s="33">
        <f>+(I29*C26)</f>
        <v>0</v>
      </c>
      <c r="J33" s="33">
        <f>+(J29*C26)</f>
        <v>0</v>
      </c>
    </row>
    <row r="34" spans="1:10" x14ac:dyDescent="0.2">
      <c r="A34" s="201" t="s">
        <v>54</v>
      </c>
      <c r="B34" s="202"/>
      <c r="C34" s="202"/>
      <c r="D34" s="203"/>
      <c r="F34" s="33"/>
      <c r="G34" s="33"/>
      <c r="H34" s="33"/>
      <c r="I34" s="33"/>
      <c r="J34" s="33"/>
    </row>
  </sheetData>
  <mergeCells count="8">
    <mergeCell ref="A33:D33"/>
    <mergeCell ref="A34:D34"/>
    <mergeCell ref="A10:J10"/>
    <mergeCell ref="B5:J5"/>
    <mergeCell ref="A28:D28"/>
    <mergeCell ref="A29:D29"/>
    <mergeCell ref="A30:D30"/>
    <mergeCell ref="A32:D32"/>
  </mergeCells>
  <pageMargins left="0.97" right="0.23622047244094491" top="1.22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SAN LORENZO rafael obligado</vt:lpstr>
      <vt:lpstr>computo</vt:lpstr>
      <vt:lpstr>Plan de Trabajo (2)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Hacienda San Lorenzo</cp:lastModifiedBy>
  <cp:lastPrinted>2024-07-31T17:18:38Z</cp:lastPrinted>
  <dcterms:created xsi:type="dcterms:W3CDTF">2006-02-21T13:41:46Z</dcterms:created>
  <dcterms:modified xsi:type="dcterms:W3CDTF">2024-09-16T13:36:04Z</dcterms:modified>
</cp:coreProperties>
</file>