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\"/>
    </mc:Choice>
  </mc:AlternateContent>
  <bookViews>
    <workbookView xWindow="0" yWindow="0" windowWidth="20490" windowHeight="7650"/>
  </bookViews>
  <sheets>
    <sheet name="SAN LORENZO arroyo inominado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Fecha">'[1]Hoja 1'!$D$3</definedName>
    <definedName name="Insumos">'[1]Hoja 1'!$A$5:$D$440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7" l="1"/>
  <c r="H41" i="27"/>
  <c r="H40" i="27"/>
  <c r="H39" i="27"/>
  <c r="I39" i="27"/>
  <c r="I27" i="27"/>
  <c r="I23" i="27"/>
  <c r="I19" i="27"/>
  <c r="E35" i="27" l="1"/>
  <c r="I35" i="27" s="1"/>
  <c r="I43" i="27" s="1"/>
  <c r="H23" i="27"/>
  <c r="H55" i="27" l="1"/>
  <c r="E25" i="24" s="1"/>
  <c r="H37" i="27"/>
  <c r="H36" i="27"/>
  <c r="H35" i="27"/>
  <c r="H33" i="27"/>
  <c r="H32" i="27"/>
  <c r="H29" i="27"/>
  <c r="H28" i="27"/>
  <c r="H27" i="27"/>
  <c r="H19" i="27"/>
  <c r="H17" i="27"/>
  <c r="H16" i="27"/>
  <c r="H43" i="27" s="1"/>
  <c r="H21" i="27"/>
  <c r="H20" i="27"/>
  <c r="H47" i="27"/>
  <c r="H48" i="27"/>
  <c r="H49" i="27"/>
  <c r="H50" i="27"/>
  <c r="H46" i="27"/>
  <c r="E21" i="24" l="1"/>
  <c r="H51" i="27"/>
  <c r="E23" i="24" s="1"/>
  <c r="C14" i="25" l="1"/>
  <c r="C18" i="25" l="1"/>
  <c r="K29" i="24" l="1"/>
  <c r="G29" i="24"/>
  <c r="C16" i="25" l="1"/>
  <c r="C26" i="25"/>
  <c r="C15" i="25" l="1"/>
  <c r="I29" i="24"/>
  <c r="C17" i="25" l="1"/>
  <c r="C21" i="25" s="1"/>
  <c r="C24" i="25" s="1"/>
  <c r="O29" i="24"/>
  <c r="O31" i="24" l="1"/>
  <c r="O30" i="24"/>
  <c r="C23" i="25" s="1"/>
  <c r="G17" i="25"/>
  <c r="H18" i="25"/>
  <c r="C22" i="25"/>
  <c r="O32" i="24" l="1"/>
  <c r="O35" i="24" s="1"/>
  <c r="C25" i="25"/>
  <c r="C27" i="25" s="1"/>
  <c r="H16" i="25"/>
  <c r="G16" i="25"/>
  <c r="F15" i="25"/>
  <c r="G15" i="25" s="1"/>
  <c r="F14" i="25"/>
  <c r="F29" i="25" l="1"/>
  <c r="F30" i="25" s="1"/>
  <c r="H15" i="25"/>
  <c r="H29" i="25" s="1"/>
  <c r="H33" i="25" s="1"/>
  <c r="G29" i="25"/>
  <c r="G33" i="25" s="1"/>
  <c r="F33" i="25" l="1"/>
  <c r="G30" i="25"/>
  <c r="F34" i="25"/>
  <c r="G34" i="25" l="1"/>
  <c r="H30" i="25"/>
  <c r="H34" i="25" l="1"/>
</calcChain>
</file>

<file path=xl/sharedStrings.xml><?xml version="1.0" encoding="utf-8"?>
<sst xmlns="http://schemas.openxmlformats.org/spreadsheetml/2006/main" count="125" uniqueCount="94">
  <si>
    <t>N°</t>
  </si>
  <si>
    <t>Un.</t>
  </si>
  <si>
    <t>Incidencia</t>
  </si>
  <si>
    <t>1.1</t>
  </si>
  <si>
    <t>Total Item</t>
  </si>
  <si>
    <t>Total Rubro</t>
  </si>
  <si>
    <r>
      <t xml:space="preserve">SUBTOTAL 2 </t>
    </r>
    <r>
      <rPr>
        <sz val="9"/>
        <rFont val="Arial"/>
        <family val="2"/>
      </rPr>
      <t>(I + II)</t>
    </r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</si>
  <si>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</si>
  <si>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</si>
  <si>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</si>
  <si>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</si>
  <si>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</si>
  <si>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</si>
  <si>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</si>
  <si>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</si>
  <si>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</si>
  <si>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</si>
  <si>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</si>
  <si>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</si>
  <si>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</si>
  <si>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</si>
  <si>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</si>
  <si>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</si>
  <si>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</si>
  <si>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</si>
  <si>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</si>
  <si>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M2</t>
  </si>
  <si>
    <t>SUBTOTAL ITEM</t>
  </si>
  <si>
    <t>QUINCENA 1</t>
  </si>
  <si>
    <t>QUINCENA 2</t>
  </si>
  <si>
    <t>QUINCENA 3</t>
  </si>
  <si>
    <t>INCID. (%)</t>
  </si>
  <si>
    <t>SUBTOTAL 1</t>
  </si>
  <si>
    <t xml:space="preserve">  </t>
  </si>
  <si>
    <t>m3</t>
  </si>
  <si>
    <t xml:space="preserve">                                                TOTAL AVANCE ACUMULADO (18,67%)</t>
  </si>
  <si>
    <t>LOCALIDAD: SAN LORENZO</t>
  </si>
  <si>
    <t>MUNICIPIO:  SAN LORENZO</t>
  </si>
  <si>
    <t>DEPARTAMENTO: CAPITAL</t>
  </si>
  <si>
    <t>PLANILLA de CÓMPUTO y PRESUPUESTO - MUNICIPIO SAN LORENZO</t>
  </si>
  <si>
    <t>CARTEL DE OBRA</t>
  </si>
  <si>
    <t>Provisión y Colocación de Cartel de Obra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</si>
  <si>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</si>
  <si>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</si>
  <si>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</si>
  <si>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</si>
  <si>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</si>
  <si>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 xml:space="preserve">                                                                                                                                               </t>
  </si>
  <si>
    <t xml:space="preserve">TOTAL: </t>
  </si>
  <si>
    <t>Longitud (m)</t>
  </si>
  <si>
    <t>espesor</t>
  </si>
  <si>
    <t>Volumen (m3)</t>
  </si>
  <si>
    <t>MURO DE HORMIGON CICLOPEO</t>
  </si>
  <si>
    <t xml:space="preserve">Muros de hormigon ciclopeo </t>
  </si>
  <si>
    <t>BASE PARA CONTROL DE FONDO</t>
  </si>
  <si>
    <t>Base de piedra con hormigon pobre H</t>
  </si>
  <si>
    <t>ARREGLO DE GAVIONES</t>
  </si>
  <si>
    <t>RECOMPOSICION DE MALLA Y ARREGLO DE GAVIONES</t>
  </si>
  <si>
    <t xml:space="preserve">muro lateral </t>
  </si>
  <si>
    <t xml:space="preserve">muro transversal </t>
  </si>
  <si>
    <t>control de fondo</t>
  </si>
  <si>
    <t>sector 1</t>
  </si>
  <si>
    <t>muros de hormigon ciclopeo</t>
  </si>
  <si>
    <t>sector 2</t>
  </si>
  <si>
    <t>sector 3</t>
  </si>
  <si>
    <t>sector 4</t>
  </si>
  <si>
    <t>sector 5</t>
  </si>
  <si>
    <t xml:space="preserve">sector 2 </t>
  </si>
  <si>
    <t>Alto (m)</t>
  </si>
  <si>
    <t>LIMPIEZA DE OBRA</t>
  </si>
  <si>
    <t>Muro hormigon ciclopeo</t>
  </si>
  <si>
    <t>Base para control de fondo</t>
  </si>
  <si>
    <t>arreglo de gaviones</t>
  </si>
  <si>
    <t>limpieza de obra</t>
  </si>
  <si>
    <r>
      <t>OBRA: "Disipadores y control de fondo sobre canal inominado"</t>
    </r>
    <r>
      <rPr>
        <sz val="12"/>
        <rFont val="Arial"/>
        <family val="2"/>
      </rPr>
      <t xml:space="preserve"> </t>
    </r>
  </si>
  <si>
    <t>OBRA: " OBRAS "Disipadores y control de fondo sobre arroyo inominado"</t>
  </si>
  <si>
    <t>PLANILLA DE COMPUTO "DISPADORES Y CONTROL DE FONDO EN ARROYO INOMINADO"</t>
  </si>
  <si>
    <t>arreglo gaviones</t>
  </si>
  <si>
    <t>enter obligado y cane</t>
  </si>
  <si>
    <t>ml</t>
  </si>
  <si>
    <t>muro lado derecho</t>
  </si>
  <si>
    <t>(puente R. Obligado)</t>
  </si>
  <si>
    <t>(arroyo casi esquina Echeverria)</t>
  </si>
  <si>
    <t>(entre Echeverria y M Cane)</t>
  </si>
  <si>
    <t>C.U.Mat.+M.Obra+Equipos unit</t>
  </si>
  <si>
    <t xml:space="preserve">muro lateral (ente 1 y 2) </t>
  </si>
  <si>
    <t>lado sur</t>
  </si>
  <si>
    <t>muro lateral</t>
  </si>
  <si>
    <t>TRANSPORTE</t>
  </si>
  <si>
    <t>Volumen excavacion</t>
  </si>
  <si>
    <t>muro lado izquierdo</t>
  </si>
  <si>
    <t xml:space="preserve"> sector 6 (muro entre G. Spano y M. Cane)</t>
  </si>
  <si>
    <t>muro 1</t>
  </si>
  <si>
    <t>muro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</si>
</sst>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sz val="9"/>
      <color indexed="17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9"/>
      <color theme="6" tint="-0.499984740745262"/>
      <name val="Arial"/>
      <family val="2"/>
    </font>
    <font>
      <b/>
      <sz val="7"/>
      <color indexed="17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sz val="8"/>
      <name val="Arial"/>
    </font>
    <font>
      <b/>
      <sz val="9"/>
      <color theme="6" tint="-0.499984740745262"/>
      <name val="Arial"/>
      <family val="2"/>
    </font>
    <font>
      <b/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/>
  </cellStyleXfs>
  <cellXfs count="218">
    <xf numFmtId="0" fontId="0" fillId="0" borderId="0" xfId="0"/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0" fontId="4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6" xfId="0" applyFont="1" applyFill="1" applyBorder="1" applyAlignment="1">
      <alignment horizontal="center"/>
    </xf>
    <xf numFmtId="10" fontId="4" fillId="0" borderId="15" xfId="0" applyNumberFormat="1" applyFont="1" applyBorder="1"/>
    <xf numFmtId="9" fontId="3" fillId="0" borderId="16" xfId="0" applyNumberFormat="1" applyFont="1" applyBorder="1" applyAlignment="1">
      <alignment horizontal="center" vertical="center"/>
    </xf>
    <xf numFmtId="10" fontId="3" fillId="0" borderId="0" xfId="0" applyNumberFormat="1" applyFont="1"/>
    <xf numFmtId="10" fontId="4" fillId="0" borderId="0" xfId="0" applyNumberFormat="1" applyFont="1"/>
    <xf numFmtId="9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9" fontId="3" fillId="0" borderId="18" xfId="0" applyNumberFormat="1" applyFont="1" applyBorder="1" applyAlignment="1">
      <alignment horizontal="center" vertical="center"/>
    </xf>
    <xf numFmtId="167" fontId="3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6" fillId="3" borderId="13" xfId="0" applyFont="1" applyFill="1" applyBorder="1"/>
    <xf numFmtId="167" fontId="3" fillId="0" borderId="18" xfId="0" applyNumberFormat="1" applyFont="1" applyBorder="1" applyAlignment="1">
      <alignment horizontal="left"/>
    </xf>
    <xf numFmtId="167" fontId="4" fillId="3" borderId="13" xfId="0" applyNumberFormat="1" applyFont="1" applyFill="1" applyBorder="1"/>
    <xf numFmtId="167" fontId="4" fillId="0" borderId="23" xfId="0" applyNumberFormat="1" applyFont="1" applyBorder="1"/>
    <xf numFmtId="167" fontId="3" fillId="0" borderId="24" xfId="0" applyNumberFormat="1" applyFont="1" applyBorder="1" applyAlignment="1">
      <alignment horizontal="left"/>
    </xf>
    <xf numFmtId="167" fontId="4" fillId="0" borderId="23" xfId="0" applyNumberFormat="1" applyFont="1" applyBorder="1" applyAlignment="1">
      <alignment horizontal="left"/>
    </xf>
    <xf numFmtId="167" fontId="3" fillId="0" borderId="22" xfId="0" applyNumberFormat="1" applyFont="1" applyBorder="1"/>
    <xf numFmtId="9" fontId="3" fillId="0" borderId="8" xfId="0" applyNumberFormat="1" applyFont="1" applyBorder="1" applyAlignment="1">
      <alignment horizontal="center" vertical="center"/>
    </xf>
    <xf numFmtId="167" fontId="3" fillId="0" borderId="26" xfId="0" applyNumberFormat="1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5" borderId="2" xfId="0" applyFill="1" applyBorder="1"/>
    <xf numFmtId="0" fontId="0" fillId="0" borderId="0" xfId="0" applyAlignment="1">
      <alignment vertical="center"/>
    </xf>
    <xf numFmtId="0" fontId="5" fillId="5" borderId="2" xfId="0" applyFont="1" applyFill="1" applyBorder="1"/>
    <xf numFmtId="0" fontId="3" fillId="0" borderId="2" xfId="0" applyFont="1" applyBorder="1" applyAlignment="1">
      <alignment wrapText="1"/>
    </xf>
    <xf numFmtId="10" fontId="0" fillId="0" borderId="2" xfId="3" applyNumberFormat="1" applyFont="1" applyBorder="1"/>
    <xf numFmtId="10" fontId="0" fillId="0" borderId="8" xfId="3" applyNumberFormat="1" applyFont="1" applyBorder="1"/>
    <xf numFmtId="10" fontId="20" fillId="6" borderId="2" xfId="3" applyNumberFormat="1" applyFont="1" applyFill="1" applyBorder="1"/>
    <xf numFmtId="0" fontId="2" fillId="0" borderId="0" xfId="0" applyFont="1"/>
    <xf numFmtId="164" fontId="10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0" fontId="3" fillId="0" borderId="2" xfId="0" applyFont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/>
    </xf>
    <xf numFmtId="0" fontId="4" fillId="0" borderId="27" xfId="0" applyFont="1" applyBorder="1"/>
    <xf numFmtId="0" fontId="5" fillId="3" borderId="13" xfId="0" applyFont="1" applyFill="1" applyBorder="1"/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0" fontId="5" fillId="0" borderId="10" xfId="0" applyFont="1" applyBorder="1" applyAlignment="1">
      <alignment horizontal="center" wrapText="1"/>
    </xf>
    <xf numFmtId="0" fontId="4" fillId="0" borderId="7" xfId="0" applyFont="1" applyBorder="1"/>
    <xf numFmtId="0" fontId="6" fillId="0" borderId="38" xfId="0" applyFont="1" applyBorder="1"/>
    <xf numFmtId="0" fontId="7" fillId="0" borderId="4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7" fontId="0" fillId="0" borderId="0" xfId="0" applyNumberFormat="1"/>
    <xf numFmtId="0" fontId="3" fillId="0" borderId="21" xfId="0" applyFont="1" applyBorder="1"/>
    <xf numFmtId="168" fontId="3" fillId="0" borderId="21" xfId="0" applyNumberFormat="1" applyFont="1" applyBorder="1" applyAlignment="1">
      <alignment horizontal="center"/>
    </xf>
    <xf numFmtId="10" fontId="3" fillId="0" borderId="21" xfId="3" applyNumberFormat="1" applyFont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21" fillId="7" borderId="39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10" fontId="3" fillId="0" borderId="19" xfId="3" applyNumberFormat="1" applyFont="1" applyBorder="1" applyAlignment="1">
      <alignment horizontal="center"/>
    </xf>
    <xf numFmtId="0" fontId="0" fillId="5" borderId="21" xfId="0" applyFill="1" applyBorder="1"/>
    <xf numFmtId="10" fontId="20" fillId="5" borderId="21" xfId="3" applyNumberFormat="1" applyFont="1" applyFill="1" applyBorder="1"/>
    <xf numFmtId="10" fontId="20" fillId="6" borderId="4" xfId="3" applyNumberFormat="1" applyFont="1" applyFill="1" applyBorder="1"/>
    <xf numFmtId="9" fontId="0" fillId="5" borderId="4" xfId="0" applyNumberFormat="1" applyFill="1" applyBorder="1"/>
    <xf numFmtId="0" fontId="5" fillId="3" borderId="15" xfId="0" applyFont="1" applyFill="1" applyBorder="1"/>
    <xf numFmtId="0" fontId="5" fillId="3" borderId="30" xfId="0" applyFont="1" applyFill="1" applyBorder="1"/>
    <xf numFmtId="0" fontId="5" fillId="3" borderId="18" xfId="0" applyFont="1" applyFill="1" applyBorder="1"/>
    <xf numFmtId="0" fontId="14" fillId="3" borderId="3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19" xfId="0" applyBorder="1"/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67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167" fontId="8" fillId="5" borderId="2" xfId="0" applyNumberFormat="1" applyFont="1" applyFill="1" applyBorder="1" applyAlignment="1">
      <alignment horizontal="center" vertical="center"/>
    </xf>
    <xf numFmtId="167" fontId="17" fillId="5" borderId="2" xfId="0" applyNumberFormat="1" applyFont="1" applyFill="1" applyBorder="1" applyAlignment="1">
      <alignment horizontal="center" vertical="center"/>
    </xf>
    <xf numFmtId="10" fontId="4" fillId="5" borderId="19" xfId="0" applyNumberFormat="1" applyFont="1" applyFill="1" applyBorder="1" applyAlignment="1">
      <alignment horizontal="center" vertical="center"/>
    </xf>
    <xf numFmtId="167" fontId="24" fillId="3" borderId="6" xfId="0" applyNumberFormat="1" applyFont="1" applyFill="1" applyBorder="1"/>
    <xf numFmtId="0" fontId="0" fillId="0" borderId="2" xfId="0" applyBorder="1" applyAlignment="1">
      <alignment horizontal="center" vertical="center"/>
    </xf>
    <xf numFmtId="167" fontId="4" fillId="0" borderId="25" xfId="0" applyNumberFormat="1" applyFont="1" applyBorder="1"/>
    <xf numFmtId="167" fontId="3" fillId="9" borderId="2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/>
    </xf>
    <xf numFmtId="0" fontId="4" fillId="9" borderId="2" xfId="0" applyFont="1" applyFill="1" applyBorder="1"/>
    <xf numFmtId="0" fontId="4" fillId="9" borderId="2" xfId="0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4" fillId="9" borderId="2" xfId="0" applyNumberFormat="1" applyFont="1" applyFill="1" applyBorder="1" applyAlignment="1">
      <alignment horizontal="center" vertical="center"/>
    </xf>
    <xf numFmtId="10" fontId="3" fillId="9" borderId="19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0" fontId="0" fillId="5" borderId="2" xfId="0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8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7" fontId="4" fillId="0" borderId="18" xfId="0" applyNumberFormat="1" applyFont="1" applyBorder="1"/>
    <xf numFmtId="167" fontId="7" fillId="0" borderId="0" xfId="0" applyNumberFormat="1" applyFont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4" fillId="9" borderId="2" xfId="0" applyNumberFormat="1" applyFont="1" applyFill="1" applyBorder="1" applyAlignment="1">
      <alignment horizontal="center" vertical="center"/>
    </xf>
    <xf numFmtId="167" fontId="6" fillId="9" borderId="2" xfId="0" applyNumberFormat="1" applyFont="1" applyFill="1" applyBorder="1" applyAlignment="1">
      <alignment horizontal="center" vertical="center"/>
    </xf>
    <xf numFmtId="167" fontId="7" fillId="9" borderId="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67" fontId="3" fillId="5" borderId="3" xfId="0" applyNumberFormat="1" applyFont="1" applyFill="1" applyBorder="1" applyAlignment="1">
      <alignment horizontal="center" vertical="center"/>
    </xf>
    <xf numFmtId="167" fontId="17" fillId="5" borderId="3" xfId="0" applyNumberFormat="1" applyFont="1" applyFill="1" applyBorder="1" applyAlignment="1">
      <alignment horizontal="center" vertical="center"/>
    </xf>
    <xf numFmtId="167" fontId="8" fillId="5" borderId="3" xfId="0" applyNumberFormat="1" applyFont="1" applyFill="1" applyBorder="1" applyAlignment="1">
      <alignment horizontal="center" vertical="center"/>
    </xf>
    <xf numFmtId="10" fontId="4" fillId="5" borderId="20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wrapText="1"/>
    </xf>
    <xf numFmtId="4" fontId="4" fillId="9" borderId="2" xfId="0" applyNumberFormat="1" applyFont="1" applyFill="1" applyBorder="1" applyAlignment="1">
      <alignment horizontal="center" vertical="center"/>
    </xf>
    <xf numFmtId="167" fontId="27" fillId="9" borderId="2" xfId="0" applyNumberFormat="1" applyFont="1" applyFill="1" applyBorder="1" applyAlignment="1">
      <alignment horizontal="center" vertical="center"/>
    </xf>
    <xf numFmtId="167" fontId="28" fillId="9" borderId="2" xfId="0" applyNumberFormat="1" applyFont="1" applyFill="1" applyBorder="1" applyAlignment="1">
      <alignment horizontal="center" vertical="center"/>
    </xf>
    <xf numFmtId="10" fontId="4" fillId="9" borderId="19" xfId="0" applyNumberFormat="1" applyFont="1" applyFill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center"/>
    </xf>
    <xf numFmtId="0" fontId="3" fillId="0" borderId="21" xfId="0" applyFont="1" applyBorder="1" applyAlignment="1">
      <alignment wrapText="1"/>
    </xf>
    <xf numFmtId="10" fontId="3" fillId="0" borderId="42" xfId="3" applyNumberFormat="1" applyFont="1" applyBorder="1" applyAlignment="1">
      <alignment horizontal="center"/>
    </xf>
    <xf numFmtId="9" fontId="0" fillId="5" borderId="41" xfId="0" applyNumberFormat="1" applyFill="1" applyBorder="1"/>
    <xf numFmtId="10" fontId="20" fillId="6" borderId="21" xfId="3" applyNumberFormat="1" applyFont="1" applyFill="1" applyBorder="1"/>
    <xf numFmtId="0" fontId="2" fillId="0" borderId="4" xfId="0" applyFont="1" applyBorder="1"/>
    <xf numFmtId="1" fontId="4" fillId="9" borderId="4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2" fillId="0" borderId="2" xfId="0" applyFont="1" applyBorder="1"/>
    <xf numFmtId="0" fontId="0" fillId="8" borderId="2" xfId="0" applyFill="1" applyBorder="1" applyAlignment="1">
      <alignment horizontal="center"/>
    </xf>
    <xf numFmtId="0" fontId="2" fillId="0" borderId="3" xfId="0" applyFont="1" applyBorder="1"/>
    <xf numFmtId="1" fontId="3" fillId="8" borderId="4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center"/>
    </xf>
    <xf numFmtId="167" fontId="3" fillId="8" borderId="2" xfId="0" applyNumberFormat="1" applyFont="1" applyFill="1" applyBorder="1" applyAlignment="1">
      <alignment horizontal="center" vertical="center"/>
    </xf>
    <xf numFmtId="167" fontId="17" fillId="8" borderId="2" xfId="0" applyNumberFormat="1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10" fontId="4" fillId="8" borderId="19" xfId="0" applyNumberFormat="1" applyFont="1" applyFill="1" applyBorder="1" applyAlignment="1">
      <alignment horizontal="center" vertical="center"/>
    </xf>
    <xf numFmtId="2" fontId="3" fillId="8" borderId="4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wrapText="1"/>
    </xf>
    <xf numFmtId="167" fontId="3" fillId="0" borderId="0" xfId="0" applyNumberFormat="1" applyFont="1" applyBorder="1" applyAlignment="1">
      <alignment horizontal="left"/>
    </xf>
    <xf numFmtId="167" fontId="3" fillId="0" borderId="28" xfId="0" applyNumberFormat="1" applyFont="1" applyBorder="1" applyAlignment="1">
      <alignment horizontal="left"/>
    </xf>
    <xf numFmtId="167" fontId="3" fillId="0" borderId="34" xfId="0" applyNumberFormat="1" applyFont="1" applyBorder="1"/>
    <xf numFmtId="0" fontId="5" fillId="0" borderId="43" xfId="0" applyFont="1" applyBorder="1"/>
    <xf numFmtId="0" fontId="0" fillId="0" borderId="44" xfId="0" applyBorder="1"/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43" xfId="0" applyBorder="1"/>
    <xf numFmtId="0" fontId="0" fillId="0" borderId="46" xfId="0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20" xfId="0" applyBorder="1"/>
    <xf numFmtId="0" fontId="2" fillId="8" borderId="19" xfId="0" applyFont="1" applyFill="1" applyBorder="1"/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4" fontId="0" fillId="0" borderId="0" xfId="0" applyNumberFormat="1"/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0" fontId="15" fillId="0" borderId="1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4" fillId="0" borderId="36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2">
    <cellStyle name="Bueno" xfId="1"/>
    <cellStyle name="Encabezado 1" xfId="2"/>
    <cellStyle name="Millares 2" xfId="10"/>
    <cellStyle name="Millares 3" xfId="8"/>
    <cellStyle name="Moneda" xfId="4" builtinId="4"/>
    <cellStyle name="Moneda 2" xfId="6"/>
    <cellStyle name="Moneda 3" xfId="9"/>
    <cellStyle name="Normal" xfId="0" builtinId="0"/>
    <cellStyle name="Normal 2" xfId="11"/>
    <cellStyle name="Normal 3" xfId="7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1042147</xdr:colOff>
      <xdr:row>0</xdr:row>
      <xdr:rowOff>0</xdr:rowOff>
    </xdr:from>
    <xdr:to>
      <xdr:col>15</xdr:col>
      <xdr:colOff>582704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1794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1104901</xdr:colOff>
      <xdr:row>6</xdr:row>
      <xdr:rowOff>85725</xdr:rowOff>
    </xdr:from>
    <xdr:to>
      <xdr:col>5</xdr:col>
      <xdr:colOff>561975</xdr:colOff>
      <xdr:row>11</xdr:row>
      <xdr:rowOff>114300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8026" y="1057275"/>
          <a:ext cx="4143374" cy="838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99389</xdr:colOff>
      <xdr:row>0</xdr:row>
      <xdr:rowOff>8283</xdr:rowOff>
    </xdr:from>
    <xdr:to>
      <xdr:col>7</xdr:col>
      <xdr:colOff>505238</xdr:colOff>
      <xdr:row>4</xdr:row>
      <xdr:rowOff>140804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1541" y="8283"/>
          <a:ext cx="3826567" cy="795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  <sheetName val="IN-02-10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Q44"/>
  <sheetViews>
    <sheetView tabSelected="1" zoomScale="85" zoomScaleNormal="85" workbookViewId="0">
      <selection activeCell="S23" sqref="S23"/>
    </sheetView>
  </sheetViews>
  <sheetFormatPr baseColWidth="10" defaultColWidth="10.7109375" defaultRowHeight="12.75" x14ac:dyDescent="0.2"/>
  <cols>
    <col min="1" max="1" width="3.7109375" customWidth="1"/>
    <col min="2" max="2" width="5.7109375" bestFit="1" customWidth="1"/>
    <col min="3" max="3" width="43" customWidth="1"/>
    <col min="4" max="4" width="4" bestFit="1" customWidth="1"/>
    <col min="5" max="5" width="9.5703125" customWidth="1"/>
    <col min="6" max="6" width="13.140625" customWidth="1"/>
    <col min="7" max="7" width="18.28515625" customWidth="1"/>
    <col min="8" max="8" width="13.28515625" customWidth="1"/>
    <col min="9" max="9" width="18.5703125" customWidth="1"/>
    <col min="10" max="10" width="12.140625" customWidth="1"/>
    <col min="11" max="11" width="17.5703125" customWidth="1"/>
    <col min="12" max="12" width="16.5703125" customWidth="1"/>
    <col min="13" max="13" width="11.7109375" hidden="1" customWidth="1"/>
    <col min="14" max="14" width="22" customWidth="1"/>
    <col min="15" max="15" width="19.85546875" customWidth="1"/>
    <col min="16" max="16" width="13.5703125" customWidth="1"/>
    <col min="17" max="17" width="15.42578125" bestFit="1" customWidth="1"/>
  </cols>
  <sheetData>
    <row r="8" spans="1:16" ht="39.75" customHeight="1" thickBot="1" x14ac:dyDescent="0.25"/>
    <row r="9" spans="1:16" ht="24" customHeight="1" x14ac:dyDescent="0.2">
      <c r="B9" s="177" t="s">
        <v>75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9"/>
    </row>
    <row r="10" spans="1:16" x14ac:dyDescent="0.2">
      <c r="B10" s="180" t="s">
        <v>36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2"/>
    </row>
    <row r="11" spans="1:16" x14ac:dyDescent="0.2">
      <c r="B11" s="180" t="s">
        <v>37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2"/>
    </row>
    <row r="12" spans="1:16" ht="13.5" thickBot="1" x14ac:dyDescent="0.25">
      <c r="B12" s="183" t="s">
        <v>38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5"/>
    </row>
    <row r="13" spans="1:16" ht="13.5" thickBot="1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</row>
    <row r="14" spans="1:16" ht="15" customHeight="1" thickBot="1" x14ac:dyDescent="0.25">
      <c r="B14" s="191" t="s">
        <v>39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3"/>
    </row>
    <row r="15" spans="1:16" ht="13.5" thickBot="1" x14ac:dyDescent="0.25"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6" ht="21" customHeight="1" x14ac:dyDescent="0.2">
      <c r="B16" s="195" t="s">
        <v>0</v>
      </c>
      <c r="C16" s="197" t="s">
        <v>13</v>
      </c>
      <c r="D16" s="187" t="s">
        <v>1</v>
      </c>
      <c r="E16" s="199" t="s">
        <v>14</v>
      </c>
      <c r="F16" s="201" t="s">
        <v>8</v>
      </c>
      <c r="G16" s="201"/>
      <c r="H16" s="201" t="s">
        <v>9</v>
      </c>
      <c r="I16" s="201"/>
      <c r="J16" s="201" t="s">
        <v>25</v>
      </c>
      <c r="K16" s="201"/>
      <c r="L16" s="202" t="s">
        <v>84</v>
      </c>
      <c r="M16" s="129" t="s">
        <v>27</v>
      </c>
      <c r="N16" s="187" t="s">
        <v>4</v>
      </c>
      <c r="O16" s="187" t="s">
        <v>5</v>
      </c>
      <c r="P16" s="189" t="s">
        <v>2</v>
      </c>
    </row>
    <row r="17" spans="1:17" ht="18" customHeight="1" x14ac:dyDescent="0.2">
      <c r="B17" s="196"/>
      <c r="C17" s="198"/>
      <c r="D17" s="188"/>
      <c r="E17" s="200"/>
      <c r="F17" s="123" t="s">
        <v>10</v>
      </c>
      <c r="G17" s="124" t="s">
        <v>11</v>
      </c>
      <c r="H17" s="123" t="s">
        <v>12</v>
      </c>
      <c r="I17" s="125" t="s">
        <v>11</v>
      </c>
      <c r="J17" s="123" t="s">
        <v>12</v>
      </c>
      <c r="K17" s="125" t="s">
        <v>11</v>
      </c>
      <c r="L17" s="203"/>
      <c r="M17" s="123" t="s">
        <v>12</v>
      </c>
      <c r="N17" s="188"/>
      <c r="O17" s="188"/>
      <c r="P17" s="190"/>
    </row>
    <row r="18" spans="1:17" ht="20.100000000000001" customHeight="1" x14ac:dyDescent="0.2">
      <c r="B18" s="102">
        <v>1</v>
      </c>
      <c r="C18" s="103" t="s">
        <v>40</v>
      </c>
      <c r="D18" s="104"/>
      <c r="E18" s="126"/>
      <c r="F18" s="127"/>
      <c r="G18" s="101"/>
      <c r="H18" s="128"/>
      <c r="I18" s="101"/>
      <c r="J18" s="101"/>
      <c r="K18" s="101"/>
      <c r="L18" s="128"/>
      <c r="M18" s="128"/>
      <c r="N18" s="101"/>
      <c r="O18" s="107"/>
      <c r="P18" s="108"/>
    </row>
    <row r="19" spans="1:17" ht="24.95" customHeight="1" x14ac:dyDescent="0.2">
      <c r="B19" s="91" t="s">
        <v>3</v>
      </c>
      <c r="C19" s="92" t="s">
        <v>41</v>
      </c>
      <c r="D19" s="93" t="s">
        <v>1</v>
      </c>
      <c r="E19" s="94">
        <v>1</v>
      </c>
      <c r="F19" s="90"/>
      <c r="G19" s="90"/>
      <c r="H19" s="90"/>
      <c r="I19" s="90"/>
      <c r="J19" s="96"/>
      <c r="K19" s="90"/>
      <c r="L19" s="90"/>
      <c r="M19" s="95"/>
      <c r="N19" s="90"/>
      <c r="O19" s="90"/>
      <c r="P19" s="97"/>
    </row>
    <row r="20" spans="1:17" ht="20.100000000000001" customHeight="1" x14ac:dyDescent="0.2">
      <c r="A20" s="41" t="s">
        <v>18</v>
      </c>
      <c r="B20" s="102">
        <v>2</v>
      </c>
      <c r="C20" s="103" t="s">
        <v>52</v>
      </c>
      <c r="D20" s="104"/>
      <c r="E20" s="105" t="s">
        <v>18</v>
      </c>
      <c r="F20" s="101"/>
      <c r="G20" s="101"/>
      <c r="H20" s="101"/>
      <c r="I20" s="101"/>
      <c r="J20" s="101"/>
      <c r="K20" s="101"/>
      <c r="L20" s="101"/>
      <c r="M20" s="106"/>
      <c r="N20" s="101"/>
      <c r="O20" s="107"/>
      <c r="P20" s="108"/>
    </row>
    <row r="21" spans="1:17" ht="24.95" customHeight="1" x14ac:dyDescent="0.2">
      <c r="B21" s="154">
        <v>2.1</v>
      </c>
      <c r="C21" s="155" t="s">
        <v>53</v>
      </c>
      <c r="D21" s="156" t="s">
        <v>34</v>
      </c>
      <c r="E21" s="157">
        <f>computo!H43</f>
        <v>249.93</v>
      </c>
      <c r="F21" s="158"/>
      <c r="G21" s="158"/>
      <c r="H21" s="158"/>
      <c r="I21" s="158"/>
      <c r="J21" s="159"/>
      <c r="K21" s="158"/>
      <c r="L21" s="158"/>
      <c r="M21" s="160"/>
      <c r="N21" s="158"/>
      <c r="O21" s="158"/>
      <c r="P21" s="161"/>
    </row>
    <row r="22" spans="1:17" ht="24.95" customHeight="1" x14ac:dyDescent="0.2">
      <c r="B22" s="102">
        <v>3</v>
      </c>
      <c r="C22" s="103" t="s">
        <v>54</v>
      </c>
      <c r="D22" s="104"/>
      <c r="E22" s="105"/>
      <c r="F22" s="107"/>
      <c r="G22" s="101"/>
      <c r="H22" s="101"/>
      <c r="I22" s="101"/>
      <c r="J22" s="101"/>
      <c r="K22" s="101"/>
      <c r="L22" s="101"/>
      <c r="M22" s="106"/>
      <c r="N22" s="101"/>
      <c r="O22" s="107"/>
      <c r="P22" s="108"/>
    </row>
    <row r="23" spans="1:17" ht="24.95" customHeight="1" x14ac:dyDescent="0.2">
      <c r="B23" s="162">
        <v>3.1</v>
      </c>
      <c r="C23" s="163" t="s">
        <v>55</v>
      </c>
      <c r="D23" s="156" t="s">
        <v>34</v>
      </c>
      <c r="E23" s="157">
        <f>computo!H51</f>
        <v>48.75</v>
      </c>
      <c r="F23" s="158"/>
      <c r="G23" s="158"/>
      <c r="H23" s="158"/>
      <c r="I23" s="158"/>
      <c r="J23" s="159"/>
      <c r="K23" s="158"/>
      <c r="L23" s="158"/>
      <c r="M23" s="160"/>
      <c r="N23" s="158"/>
      <c r="O23" s="158"/>
      <c r="P23" s="161"/>
    </row>
    <row r="24" spans="1:17" ht="24.95" customHeight="1" x14ac:dyDescent="0.2">
      <c r="B24" s="102">
        <v>4</v>
      </c>
      <c r="C24" s="103" t="s">
        <v>56</v>
      </c>
      <c r="D24" s="109"/>
      <c r="E24" s="105"/>
      <c r="F24" s="101"/>
      <c r="G24" s="101"/>
      <c r="H24" s="101"/>
      <c r="I24" s="101"/>
      <c r="J24" s="110"/>
      <c r="K24" s="101"/>
      <c r="L24" s="101"/>
      <c r="M24" s="106"/>
      <c r="N24" s="101"/>
      <c r="O24" s="107"/>
      <c r="P24" s="108"/>
    </row>
    <row r="25" spans="1:17" ht="24.95" customHeight="1" x14ac:dyDescent="0.2">
      <c r="B25" s="162">
        <v>4.0999999999999996</v>
      </c>
      <c r="C25" s="163" t="s">
        <v>57</v>
      </c>
      <c r="D25" s="156" t="s">
        <v>79</v>
      </c>
      <c r="E25" s="157">
        <f>computo!H55</f>
        <v>70</v>
      </c>
      <c r="F25" s="158"/>
      <c r="G25" s="158"/>
      <c r="H25" s="158"/>
      <c r="I25" s="158"/>
      <c r="J25" s="159"/>
      <c r="K25" s="158"/>
      <c r="L25" s="158"/>
      <c r="M25" s="160"/>
      <c r="N25" s="158"/>
      <c r="O25" s="158"/>
      <c r="P25" s="161"/>
    </row>
    <row r="26" spans="1:17" ht="24.95" customHeight="1" x14ac:dyDescent="0.2">
      <c r="B26" s="149">
        <v>5</v>
      </c>
      <c r="C26" s="138" t="s">
        <v>69</v>
      </c>
      <c r="D26" s="104"/>
      <c r="E26" s="139"/>
      <c r="F26" s="107"/>
      <c r="G26" s="107"/>
      <c r="H26" s="107"/>
      <c r="I26" s="107"/>
      <c r="J26" s="140"/>
      <c r="K26" s="107"/>
      <c r="L26" s="107"/>
      <c r="M26" s="141"/>
      <c r="N26" s="107"/>
      <c r="O26" s="107"/>
      <c r="P26" s="142"/>
    </row>
    <row r="27" spans="1:17" ht="24.95" customHeight="1" thickBot="1" x14ac:dyDescent="0.25">
      <c r="B27" s="130">
        <v>5.0999999999999996</v>
      </c>
      <c r="C27" s="131" t="s">
        <v>69</v>
      </c>
      <c r="D27" s="132" t="s">
        <v>26</v>
      </c>
      <c r="E27" s="133">
        <v>1834</v>
      </c>
      <c r="F27" s="134"/>
      <c r="G27" s="134"/>
      <c r="H27" s="134"/>
      <c r="I27" s="134"/>
      <c r="J27" s="135"/>
      <c r="K27" s="134"/>
      <c r="L27" s="134"/>
      <c r="M27" s="136"/>
      <c r="N27" s="134"/>
      <c r="O27" s="134"/>
      <c r="P27" s="137"/>
    </row>
    <row r="28" spans="1:17" ht="20.100000000000001" customHeight="1" thickBot="1" x14ac:dyDescent="0.25">
      <c r="B28" s="113"/>
      <c r="C28" s="114" t="s">
        <v>18</v>
      </c>
      <c r="D28" s="115" t="s">
        <v>18</v>
      </c>
      <c r="E28" s="116"/>
      <c r="F28" s="116"/>
      <c r="G28" s="117"/>
      <c r="H28" s="118"/>
      <c r="I28" s="119"/>
      <c r="J28" s="120"/>
      <c r="K28" s="117"/>
      <c r="L28" s="118"/>
      <c r="M28" s="118"/>
      <c r="N28" s="120"/>
      <c r="O28" s="121"/>
      <c r="P28" s="122"/>
    </row>
    <row r="29" spans="1:17" ht="13.5" thickBot="1" x14ac:dyDescent="0.25">
      <c r="B29" s="58"/>
      <c r="C29" s="59" t="s">
        <v>32</v>
      </c>
      <c r="D29" s="53"/>
      <c r="E29" s="59"/>
      <c r="F29" s="60"/>
      <c r="G29" s="26">
        <f>G19+G21+G23+G25</f>
        <v>0</v>
      </c>
      <c r="H29" s="61"/>
      <c r="I29" s="26">
        <f>I19+I21+I23+I25</f>
        <v>0</v>
      </c>
      <c r="J29" s="61"/>
      <c r="K29" s="26">
        <f>K21+K23+K25</f>
        <v>0</v>
      </c>
      <c r="L29" s="62"/>
      <c r="M29" s="63"/>
      <c r="N29" s="64"/>
      <c r="O29" s="26">
        <f>O18+O20+O22+O24+O26</f>
        <v>0</v>
      </c>
      <c r="P29" s="4"/>
      <c r="Q29" s="65"/>
    </row>
    <row r="30" spans="1:17" x14ac:dyDescent="0.2">
      <c r="B30" s="5"/>
      <c r="C30" s="1" t="s">
        <v>46</v>
      </c>
      <c r="D30" s="1"/>
      <c r="E30" s="1"/>
      <c r="F30" s="19" t="s">
        <v>18</v>
      </c>
      <c r="G30" s="27"/>
      <c r="H30" s="27"/>
      <c r="I30" s="27"/>
      <c r="J30" s="27"/>
      <c r="K30" s="27"/>
      <c r="L30" s="19"/>
      <c r="M30" s="19"/>
      <c r="N30" s="11">
        <v>0.05</v>
      </c>
      <c r="O30" s="29">
        <f>O29*0.05</f>
        <v>0</v>
      </c>
      <c r="P30" s="12"/>
      <c r="Q30" s="65"/>
    </row>
    <row r="31" spans="1:17" ht="13.5" thickBot="1" x14ac:dyDescent="0.25">
      <c r="B31" s="5"/>
      <c r="C31" s="1" t="s">
        <v>88</v>
      </c>
      <c r="D31" s="1"/>
      <c r="E31" s="1"/>
      <c r="F31" s="19"/>
      <c r="G31" s="164"/>
      <c r="H31" s="165"/>
      <c r="I31" s="164"/>
      <c r="J31" s="165"/>
      <c r="K31" s="164"/>
      <c r="L31" s="19"/>
      <c r="M31" s="19"/>
      <c r="N31" s="30">
        <v>0.05</v>
      </c>
      <c r="O31" s="166">
        <f>O29*0.05</f>
        <v>0</v>
      </c>
      <c r="P31" s="12"/>
      <c r="Q31" s="65"/>
    </row>
    <row r="32" spans="1:17" ht="13.5" thickBot="1" x14ac:dyDescent="0.25">
      <c r="B32" s="5"/>
      <c r="C32" s="2" t="s">
        <v>6</v>
      </c>
      <c r="D32" s="2"/>
      <c r="E32" s="2" t="s">
        <v>18</v>
      </c>
      <c r="F32" s="20"/>
      <c r="G32" s="28"/>
      <c r="H32" s="20"/>
      <c r="I32" s="28"/>
      <c r="J32" s="2"/>
      <c r="K32" s="28"/>
      <c r="L32" s="20"/>
      <c r="M32" s="20"/>
      <c r="N32" s="30"/>
      <c r="O32" s="26">
        <f>SUM(O29:O31)</f>
        <v>0</v>
      </c>
      <c r="P32" s="13"/>
      <c r="Q32" s="65"/>
    </row>
    <row r="33" spans="2:17" ht="13.5" thickBot="1" x14ac:dyDescent="0.25">
      <c r="B33" s="6"/>
      <c r="C33" s="3" t="s">
        <v>21</v>
      </c>
      <c r="D33" s="3"/>
      <c r="E33" s="3"/>
      <c r="F33" s="21"/>
      <c r="G33" s="31"/>
      <c r="H33" s="31"/>
      <c r="I33" s="31"/>
      <c r="J33" s="31"/>
      <c r="K33" s="31"/>
      <c r="L33" s="21"/>
      <c r="M33" s="21"/>
      <c r="N33" s="14"/>
      <c r="O33" s="100"/>
      <c r="P33" s="12"/>
      <c r="Q33" s="65"/>
    </row>
    <row r="34" spans="2:17" ht="13.5" thickBot="1" x14ac:dyDescent="0.25">
      <c r="B34" s="18"/>
      <c r="C34" s="15"/>
      <c r="D34" s="15"/>
      <c r="E34" s="15"/>
      <c r="F34" s="22"/>
      <c r="G34" s="24"/>
      <c r="H34" s="22"/>
      <c r="I34" s="15"/>
      <c r="J34" s="15"/>
      <c r="K34" s="15"/>
      <c r="L34" s="22"/>
      <c r="M34" s="22"/>
      <c r="N34" s="16"/>
      <c r="O34" s="17"/>
      <c r="P34" s="12"/>
    </row>
    <row r="35" spans="2:17" ht="28.5" customHeight="1" thickBot="1" x14ac:dyDescent="0.3">
      <c r="B35" s="9"/>
      <c r="C35" s="54" t="s">
        <v>48</v>
      </c>
      <c r="D35" s="7"/>
      <c r="E35" s="7"/>
      <c r="F35" s="23"/>
      <c r="G35" s="25"/>
      <c r="H35" s="23"/>
      <c r="I35" s="7"/>
      <c r="J35" s="7"/>
      <c r="K35" s="7"/>
      <c r="L35" s="23"/>
      <c r="M35" s="23"/>
      <c r="N35" s="8"/>
      <c r="O35" s="98">
        <f>SUM(O32:O33)</f>
        <v>0</v>
      </c>
      <c r="P35" s="10"/>
    </row>
    <row r="39" spans="2:17" x14ac:dyDescent="0.2">
      <c r="O39" s="65"/>
    </row>
    <row r="40" spans="2:17" x14ac:dyDescent="0.2">
      <c r="I40" t="s">
        <v>47</v>
      </c>
    </row>
    <row r="44" spans="2:17" x14ac:dyDescent="0.2">
      <c r="C44" t="s">
        <v>33</v>
      </c>
    </row>
  </sheetData>
  <mergeCells count="18"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  <mergeCell ref="B9:P9"/>
    <mergeCell ref="B10:P10"/>
    <mergeCell ref="B11:P11"/>
    <mergeCell ref="B12:P12"/>
    <mergeCell ref="A13:P13"/>
  </mergeCells>
  <pageMargins left="0.48" right="0.23622047244094491" top="1.01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topLeftCell="A11" workbookViewId="0">
      <selection activeCell="O31" sqref="O31"/>
    </sheetView>
  </sheetViews>
  <sheetFormatPr baseColWidth="10" defaultColWidth="10.7109375" defaultRowHeight="12.75" x14ac:dyDescent="0.2"/>
  <cols>
    <col min="1" max="1" width="7.85546875" customWidth="1"/>
    <col min="2" max="2" width="24.28515625" customWidth="1"/>
    <col min="3" max="3" width="36.140625" customWidth="1"/>
    <col min="4" max="4" width="20.7109375" customWidth="1"/>
    <col min="5" max="5" width="13.42578125" customWidth="1"/>
    <col min="8" max="8" width="13.85546875" customWidth="1"/>
    <col min="9" max="9" width="17.140625" bestFit="1" customWidth="1"/>
  </cols>
  <sheetData>
    <row r="2" spans="2:9" x14ac:dyDescent="0.2">
      <c r="G2" s="83"/>
    </row>
    <row r="3" spans="2:9" x14ac:dyDescent="0.2">
      <c r="G3" s="83"/>
    </row>
    <row r="4" spans="2:9" x14ac:dyDescent="0.2">
      <c r="G4" s="83"/>
    </row>
    <row r="5" spans="2:9" x14ac:dyDescent="0.2">
      <c r="G5" s="83"/>
    </row>
    <row r="6" spans="2:9" x14ac:dyDescent="0.2">
      <c r="G6" s="83"/>
    </row>
    <row r="7" spans="2:9" x14ac:dyDescent="0.2">
      <c r="G7" s="83"/>
    </row>
    <row r="8" spans="2:9" x14ac:dyDescent="0.2">
      <c r="G8" s="83"/>
    </row>
    <row r="9" spans="2:9" x14ac:dyDescent="0.2">
      <c r="G9" s="83"/>
    </row>
    <row r="10" spans="2:9" x14ac:dyDescent="0.2">
      <c r="G10" s="83"/>
    </row>
    <row r="11" spans="2:9" x14ac:dyDescent="0.2">
      <c r="G11" s="83"/>
    </row>
    <row r="12" spans="2:9" ht="13.5" thickBot="1" x14ac:dyDescent="0.25">
      <c r="G12" s="83"/>
    </row>
    <row r="13" spans="2:9" ht="13.5" thickBot="1" x14ac:dyDescent="0.25">
      <c r="B13" s="167" t="s">
        <v>76</v>
      </c>
      <c r="C13" s="168"/>
      <c r="D13" s="168"/>
      <c r="E13" s="169"/>
      <c r="F13" s="169"/>
      <c r="G13" s="170"/>
      <c r="H13" s="171"/>
    </row>
    <row r="14" spans="2:9" x14ac:dyDescent="0.2">
      <c r="B14" s="172"/>
      <c r="C14" s="168"/>
      <c r="D14" s="168"/>
      <c r="E14" s="170" t="s">
        <v>49</v>
      </c>
      <c r="F14" s="170" t="s">
        <v>68</v>
      </c>
      <c r="G14" s="170" t="s">
        <v>50</v>
      </c>
      <c r="H14" s="173" t="s">
        <v>51</v>
      </c>
      <c r="I14" s="174" t="s">
        <v>89</v>
      </c>
    </row>
    <row r="15" spans="2:9" x14ac:dyDescent="0.2">
      <c r="B15" s="84" t="s">
        <v>62</v>
      </c>
      <c r="C15" s="32" t="s">
        <v>61</v>
      </c>
      <c r="D15" s="32"/>
      <c r="E15" s="85"/>
      <c r="F15" s="85"/>
      <c r="G15" s="85"/>
      <c r="H15" s="32"/>
      <c r="I15" s="86"/>
    </row>
    <row r="16" spans="2:9" x14ac:dyDescent="0.2">
      <c r="B16" s="84"/>
      <c r="C16" s="32" t="s">
        <v>81</v>
      </c>
      <c r="D16" s="32" t="s">
        <v>59</v>
      </c>
      <c r="E16" s="99">
        <v>14</v>
      </c>
      <c r="F16" s="85">
        <v>1</v>
      </c>
      <c r="G16" s="32">
        <v>0.3</v>
      </c>
      <c r="H16" s="32">
        <f>E16*F16*G16</f>
        <v>4.2</v>
      </c>
      <c r="I16" s="86"/>
    </row>
    <row r="17" spans="2:9" x14ac:dyDescent="0.2">
      <c r="B17" s="84"/>
      <c r="C17" s="32"/>
      <c r="D17" s="32"/>
      <c r="E17" s="99">
        <v>14</v>
      </c>
      <c r="F17" s="85">
        <v>0.5</v>
      </c>
      <c r="G17" s="32">
        <v>0.3</v>
      </c>
      <c r="H17" s="32">
        <f>E17*F17*G17</f>
        <v>2.1</v>
      </c>
      <c r="I17" s="86"/>
    </row>
    <row r="18" spans="2:9" x14ac:dyDescent="0.2">
      <c r="B18" s="84"/>
      <c r="C18" s="32" t="s">
        <v>67</v>
      </c>
      <c r="D18" s="32"/>
      <c r="E18" s="99"/>
      <c r="F18" s="85"/>
      <c r="G18" s="32"/>
      <c r="H18" s="32"/>
      <c r="I18" s="86"/>
    </row>
    <row r="19" spans="2:9" x14ac:dyDescent="0.2">
      <c r="B19" s="84"/>
      <c r="C19" s="32" t="s">
        <v>82</v>
      </c>
      <c r="D19" s="32" t="s">
        <v>58</v>
      </c>
      <c r="E19" s="99">
        <v>35.28</v>
      </c>
      <c r="F19" s="85">
        <v>2.5</v>
      </c>
      <c r="G19" s="32">
        <v>0.3</v>
      </c>
      <c r="H19" s="32">
        <f>E19*F19*G19</f>
        <v>26.46</v>
      </c>
      <c r="I19" s="86">
        <f>E19*1.5*0.35</f>
        <v>18.521999999999998</v>
      </c>
    </row>
    <row r="20" spans="2:9" x14ac:dyDescent="0.2">
      <c r="B20" s="84"/>
      <c r="C20" s="32"/>
      <c r="D20" s="32" t="s">
        <v>59</v>
      </c>
      <c r="E20" s="99">
        <v>14</v>
      </c>
      <c r="F20" s="85">
        <v>1</v>
      </c>
      <c r="G20" s="32">
        <v>0.3</v>
      </c>
      <c r="H20" s="32">
        <f>E20*F20*G20</f>
        <v>4.2</v>
      </c>
      <c r="I20" s="86"/>
    </row>
    <row r="21" spans="2:9" x14ac:dyDescent="0.2">
      <c r="B21" s="84"/>
      <c r="C21" s="32"/>
      <c r="D21" s="32" t="s">
        <v>59</v>
      </c>
      <c r="E21" s="99">
        <v>14</v>
      </c>
      <c r="F21" s="85">
        <v>0.5</v>
      </c>
      <c r="G21" s="32">
        <v>0.3</v>
      </c>
      <c r="H21" s="32">
        <f>E21*F21*G21</f>
        <v>2.1</v>
      </c>
      <c r="I21" s="86"/>
    </row>
    <row r="22" spans="2:9" x14ac:dyDescent="0.2">
      <c r="B22" s="84"/>
      <c r="C22" s="32"/>
      <c r="D22" s="32"/>
      <c r="E22" s="99"/>
      <c r="F22" s="85"/>
      <c r="G22" s="32"/>
      <c r="H22" s="32"/>
      <c r="I22" s="86"/>
    </row>
    <row r="23" spans="2:9" x14ac:dyDescent="0.2">
      <c r="B23" s="84"/>
      <c r="C23" s="32" t="s">
        <v>85</v>
      </c>
      <c r="D23" s="32" t="s">
        <v>87</v>
      </c>
      <c r="E23" s="99">
        <v>30</v>
      </c>
      <c r="F23" s="85">
        <v>2.5</v>
      </c>
      <c r="G23" s="32">
        <v>0.3</v>
      </c>
      <c r="H23" s="32">
        <f>E23*F23*G23</f>
        <v>22.5</v>
      </c>
      <c r="I23" s="86">
        <f>E23*1.5*0.35</f>
        <v>15.749999999999998</v>
      </c>
    </row>
    <row r="24" spans="2:9" x14ac:dyDescent="0.2">
      <c r="B24" s="84"/>
      <c r="C24" s="32" t="s">
        <v>86</v>
      </c>
      <c r="D24" s="32"/>
      <c r="E24" s="99"/>
      <c r="F24" s="85"/>
      <c r="G24" s="32"/>
      <c r="H24" s="32"/>
      <c r="I24" s="86"/>
    </row>
    <row r="25" spans="2:9" x14ac:dyDescent="0.2">
      <c r="B25" s="84"/>
      <c r="C25" s="32"/>
      <c r="D25" s="32"/>
      <c r="E25" s="99"/>
      <c r="F25" s="85"/>
      <c r="G25" s="32"/>
      <c r="H25" s="32"/>
      <c r="I25" s="86"/>
    </row>
    <row r="26" spans="2:9" x14ac:dyDescent="0.2">
      <c r="B26" s="84"/>
      <c r="C26" s="32" t="s">
        <v>64</v>
      </c>
      <c r="D26" s="32"/>
      <c r="E26" s="99"/>
      <c r="F26" s="85"/>
      <c r="G26" s="32"/>
      <c r="H26" s="32"/>
      <c r="I26" s="86"/>
    </row>
    <row r="27" spans="2:9" x14ac:dyDescent="0.2">
      <c r="B27" s="84"/>
      <c r="C27" s="32" t="s">
        <v>83</v>
      </c>
      <c r="D27" s="32" t="s">
        <v>58</v>
      </c>
      <c r="E27" s="99">
        <v>15.5</v>
      </c>
      <c r="F27" s="85">
        <v>2.5</v>
      </c>
      <c r="G27" s="32">
        <v>0.3</v>
      </c>
      <c r="H27" s="32">
        <f>E27*F27*G27</f>
        <v>11.625</v>
      </c>
      <c r="I27" s="86">
        <f>E27*1.5*0.35</f>
        <v>8.1374999999999993</v>
      </c>
    </row>
    <row r="28" spans="2:9" x14ac:dyDescent="0.2">
      <c r="B28" s="84"/>
      <c r="C28" s="32"/>
      <c r="D28" s="32"/>
      <c r="E28" s="99">
        <v>14</v>
      </c>
      <c r="F28" s="85">
        <v>1</v>
      </c>
      <c r="G28" s="32">
        <v>0.3</v>
      </c>
      <c r="H28" s="32">
        <f>E28*F28*G28</f>
        <v>4.2</v>
      </c>
      <c r="I28" s="86"/>
    </row>
    <row r="29" spans="2:9" x14ac:dyDescent="0.2">
      <c r="B29" s="84"/>
      <c r="C29" s="32"/>
      <c r="D29" s="32"/>
      <c r="E29" s="99">
        <v>14</v>
      </c>
      <c r="F29" s="85">
        <v>0.5</v>
      </c>
      <c r="G29" s="32">
        <v>0.3</v>
      </c>
      <c r="H29" s="32">
        <f>E29*F29*G29</f>
        <v>2.1</v>
      </c>
      <c r="I29" s="86"/>
    </row>
    <row r="30" spans="2:9" x14ac:dyDescent="0.2">
      <c r="B30" s="84"/>
      <c r="C30" s="32" t="s">
        <v>65</v>
      </c>
      <c r="D30" s="32"/>
      <c r="E30" s="99"/>
      <c r="F30" s="85"/>
      <c r="G30" s="32"/>
      <c r="H30" s="32"/>
      <c r="I30" s="86"/>
    </row>
    <row r="31" spans="2:9" x14ac:dyDescent="0.2">
      <c r="B31" s="84"/>
      <c r="C31" s="32" t="s">
        <v>81</v>
      </c>
      <c r="D31" s="32" t="s">
        <v>58</v>
      </c>
      <c r="E31" s="99"/>
      <c r="F31" s="85"/>
      <c r="G31" s="32"/>
      <c r="H31" s="32"/>
      <c r="I31" s="86"/>
    </row>
    <row r="32" spans="2:9" x14ac:dyDescent="0.2">
      <c r="B32" s="84"/>
      <c r="C32" s="32"/>
      <c r="D32" s="32"/>
      <c r="E32" s="99">
        <v>14</v>
      </c>
      <c r="F32" s="85">
        <v>1</v>
      </c>
      <c r="G32" s="32">
        <v>0.3</v>
      </c>
      <c r="H32" s="32">
        <f>E32*F32*G32</f>
        <v>4.2</v>
      </c>
      <c r="I32" s="86"/>
    </row>
    <row r="33" spans="2:9" x14ac:dyDescent="0.2">
      <c r="B33" s="84"/>
      <c r="C33" s="32"/>
      <c r="D33" s="32"/>
      <c r="E33" s="99">
        <v>14</v>
      </c>
      <c r="F33" s="85">
        <v>0.5</v>
      </c>
      <c r="G33" s="32">
        <v>0.3</v>
      </c>
      <c r="H33" s="32">
        <f>E33*F33*G33</f>
        <v>2.1</v>
      </c>
      <c r="I33" s="86"/>
    </row>
    <row r="34" spans="2:9" x14ac:dyDescent="0.2">
      <c r="B34" s="84"/>
      <c r="C34" s="32" t="s">
        <v>66</v>
      </c>
      <c r="D34" s="32"/>
      <c r="E34" s="99"/>
      <c r="F34" s="85"/>
      <c r="G34" s="32"/>
      <c r="H34" s="32"/>
      <c r="I34" s="86"/>
    </row>
    <row r="35" spans="2:9" x14ac:dyDescent="0.2">
      <c r="B35" s="84"/>
      <c r="C35" s="32"/>
      <c r="D35" s="32" t="s">
        <v>58</v>
      </c>
      <c r="E35" s="99">
        <f>13.23*2</f>
        <v>26.46</v>
      </c>
      <c r="F35" s="85">
        <v>2.5</v>
      </c>
      <c r="G35" s="32">
        <v>0.3</v>
      </c>
      <c r="H35" s="32">
        <f>E35*F35*G35</f>
        <v>19.845000000000002</v>
      </c>
      <c r="I35" s="86">
        <f>E35*1.5*0.35</f>
        <v>13.891499999999999</v>
      </c>
    </row>
    <row r="36" spans="2:9" x14ac:dyDescent="0.2">
      <c r="B36" s="84"/>
      <c r="C36" s="32"/>
      <c r="D36" s="32"/>
      <c r="E36" s="99">
        <v>14</v>
      </c>
      <c r="F36" s="85">
        <v>1</v>
      </c>
      <c r="G36" s="32">
        <v>0.3</v>
      </c>
      <c r="H36" s="32">
        <f>E36*F36*G36</f>
        <v>4.2</v>
      </c>
      <c r="I36" s="86"/>
    </row>
    <row r="37" spans="2:9" x14ac:dyDescent="0.2">
      <c r="B37" s="84"/>
      <c r="C37" s="32"/>
      <c r="D37" s="32"/>
      <c r="E37" s="99">
        <v>14</v>
      </c>
      <c r="F37" s="85">
        <v>0.5</v>
      </c>
      <c r="G37" s="32">
        <v>0.3</v>
      </c>
      <c r="H37" s="32">
        <f>E37*F37*G37</f>
        <v>2.1</v>
      </c>
      <c r="I37" s="86"/>
    </row>
    <row r="38" spans="2:9" x14ac:dyDescent="0.2">
      <c r="B38" s="84"/>
      <c r="C38" s="32" t="s">
        <v>91</v>
      </c>
      <c r="D38" s="32"/>
      <c r="E38" s="99"/>
      <c r="F38" s="85"/>
      <c r="G38" s="32"/>
      <c r="H38" s="32"/>
      <c r="I38" s="86"/>
    </row>
    <row r="39" spans="2:9" x14ac:dyDescent="0.2">
      <c r="B39" s="84"/>
      <c r="C39" s="32" t="s">
        <v>92</v>
      </c>
      <c r="D39" s="32" t="s">
        <v>80</v>
      </c>
      <c r="E39" s="85">
        <v>70</v>
      </c>
      <c r="F39" s="85">
        <v>2.5</v>
      </c>
      <c r="G39" s="32">
        <v>0.3</v>
      </c>
      <c r="H39" s="32">
        <f>E39*F39*0.3</f>
        <v>52.5</v>
      </c>
      <c r="I39" s="86">
        <f>E39*1.35*0.35</f>
        <v>33.074999999999996</v>
      </c>
    </row>
    <row r="40" spans="2:9" x14ac:dyDescent="0.2">
      <c r="B40" s="84"/>
      <c r="C40" s="32"/>
      <c r="D40" s="32" t="s">
        <v>90</v>
      </c>
      <c r="E40" s="85">
        <v>40</v>
      </c>
      <c r="F40" s="85">
        <v>2.5</v>
      </c>
      <c r="G40" s="32">
        <v>0.3</v>
      </c>
      <c r="H40" s="32">
        <f>E40*F40*0.3</f>
        <v>30</v>
      </c>
      <c r="I40" s="86"/>
    </row>
    <row r="41" spans="2:9" x14ac:dyDescent="0.2">
      <c r="B41" s="84"/>
      <c r="C41" s="32" t="s">
        <v>93</v>
      </c>
      <c r="D41" s="32" t="s">
        <v>80</v>
      </c>
      <c r="E41" s="85">
        <v>37</v>
      </c>
      <c r="F41" s="85">
        <v>2.5</v>
      </c>
      <c r="G41" s="32">
        <v>0.3</v>
      </c>
      <c r="H41" s="32">
        <f>E41*F41*G41</f>
        <v>27.75</v>
      </c>
      <c r="I41" s="86"/>
    </row>
    <row r="42" spans="2:9" x14ac:dyDescent="0.2">
      <c r="B42" s="84"/>
      <c r="C42" s="32"/>
      <c r="D42" s="32" t="s">
        <v>90</v>
      </c>
      <c r="E42" s="85">
        <v>37</v>
      </c>
      <c r="F42" s="85">
        <v>2.5</v>
      </c>
      <c r="G42" s="32">
        <v>0.3</v>
      </c>
      <c r="H42" s="32">
        <f>E42*F42*G42</f>
        <v>27.75</v>
      </c>
      <c r="I42" s="86"/>
    </row>
    <row r="43" spans="2:9" x14ac:dyDescent="0.2">
      <c r="B43" s="84"/>
      <c r="C43" s="32"/>
      <c r="D43" s="32"/>
      <c r="E43" s="85"/>
      <c r="F43" s="85"/>
      <c r="G43" s="32"/>
      <c r="H43" s="150">
        <f>SUM(H1:H42)</f>
        <v>249.93</v>
      </c>
      <c r="I43" s="176">
        <f>SUM(I18:I40)</f>
        <v>89.375999999999991</v>
      </c>
    </row>
    <row r="44" spans="2:9" ht="3.75" customHeight="1" x14ac:dyDescent="0.2">
      <c r="B44" s="84"/>
      <c r="C44" s="32"/>
      <c r="D44" s="32"/>
      <c r="E44" s="112"/>
      <c r="F44" s="112"/>
      <c r="G44" s="36"/>
      <c r="H44" s="32"/>
      <c r="I44" s="86"/>
    </row>
    <row r="45" spans="2:9" ht="13.5" customHeight="1" x14ac:dyDescent="0.2">
      <c r="B45" s="84"/>
      <c r="C45" s="32"/>
      <c r="D45" s="32"/>
      <c r="E45" s="85"/>
      <c r="F45" s="85"/>
      <c r="G45" s="34"/>
      <c r="H45" s="32"/>
      <c r="I45" s="86"/>
    </row>
    <row r="46" spans="2:9" x14ac:dyDescent="0.2">
      <c r="B46" s="84" t="s">
        <v>60</v>
      </c>
      <c r="C46" s="32" t="s">
        <v>61</v>
      </c>
      <c r="D46" s="151"/>
      <c r="E46" s="112">
        <v>5</v>
      </c>
      <c r="F46" s="32">
        <v>6.5</v>
      </c>
      <c r="G46" s="85">
        <v>0.3</v>
      </c>
      <c r="H46" s="32">
        <f>G46*F46*E46</f>
        <v>9.75</v>
      </c>
      <c r="I46" s="86"/>
    </row>
    <row r="47" spans="2:9" x14ac:dyDescent="0.2">
      <c r="B47" s="84"/>
      <c r="C47" s="32" t="s">
        <v>63</v>
      </c>
      <c r="D47" s="151"/>
      <c r="E47" s="112">
        <v>5</v>
      </c>
      <c r="F47" s="32">
        <v>6.5</v>
      </c>
      <c r="G47" s="85">
        <v>0.3</v>
      </c>
      <c r="H47" s="32">
        <f t="shared" ref="H47:H50" si="0">G47*F47*E47</f>
        <v>9.75</v>
      </c>
      <c r="I47" s="86"/>
    </row>
    <row r="48" spans="2:9" x14ac:dyDescent="0.2">
      <c r="B48" s="84"/>
      <c r="C48" s="32" t="s">
        <v>64</v>
      </c>
      <c r="D48" s="151"/>
      <c r="E48" s="112">
        <v>5</v>
      </c>
      <c r="F48" s="32">
        <v>6.5</v>
      </c>
      <c r="G48" s="85">
        <v>0.3</v>
      </c>
      <c r="H48" s="32">
        <f t="shared" si="0"/>
        <v>9.75</v>
      </c>
      <c r="I48" s="86"/>
    </row>
    <row r="49" spans="2:9" x14ac:dyDescent="0.2">
      <c r="B49" s="84"/>
      <c r="C49" s="32" t="s">
        <v>65</v>
      </c>
      <c r="D49" s="151"/>
      <c r="E49" s="112">
        <v>5</v>
      </c>
      <c r="F49" s="32">
        <v>6.5</v>
      </c>
      <c r="G49" s="85">
        <v>0.3</v>
      </c>
      <c r="H49" s="32">
        <f t="shared" si="0"/>
        <v>9.75</v>
      </c>
      <c r="I49" s="86"/>
    </row>
    <row r="50" spans="2:9" x14ac:dyDescent="0.2">
      <c r="B50" s="84"/>
      <c r="C50" s="32" t="s">
        <v>66</v>
      </c>
      <c r="D50" s="151"/>
      <c r="E50" s="112">
        <v>5</v>
      </c>
      <c r="F50" s="32">
        <v>6.5</v>
      </c>
      <c r="G50" s="85">
        <v>0.3</v>
      </c>
      <c r="H50" s="32">
        <f t="shared" si="0"/>
        <v>9.75</v>
      </c>
      <c r="I50" s="86"/>
    </row>
    <row r="51" spans="2:9" x14ac:dyDescent="0.2">
      <c r="B51" s="84"/>
      <c r="C51" s="32"/>
      <c r="D51" s="151"/>
      <c r="E51" s="85"/>
      <c r="F51" s="32"/>
      <c r="G51" s="85"/>
      <c r="H51" s="150">
        <f>H46+H47+H48+H49+H50</f>
        <v>48.75</v>
      </c>
      <c r="I51" s="86"/>
    </row>
    <row r="52" spans="2:9" ht="5.25" customHeight="1" x14ac:dyDescent="0.2">
      <c r="B52" s="84"/>
      <c r="C52" s="32"/>
      <c r="D52" s="151"/>
      <c r="E52" s="32"/>
      <c r="F52" s="85"/>
      <c r="G52" s="85"/>
      <c r="H52" s="85"/>
      <c r="I52" s="86"/>
    </row>
    <row r="53" spans="2:9" x14ac:dyDescent="0.2">
      <c r="B53" s="148" t="s">
        <v>77</v>
      </c>
      <c r="C53" s="32"/>
      <c r="D53" s="151"/>
      <c r="E53" s="32"/>
      <c r="F53" s="85"/>
      <c r="G53" s="85"/>
      <c r="H53" s="85"/>
      <c r="I53" s="86"/>
    </row>
    <row r="54" spans="2:9" x14ac:dyDescent="0.2">
      <c r="B54" s="84"/>
      <c r="C54" s="151" t="s">
        <v>78</v>
      </c>
      <c r="D54" s="151"/>
      <c r="E54" s="32">
        <v>70</v>
      </c>
      <c r="F54" s="85">
        <v>1</v>
      </c>
      <c r="G54" s="85"/>
      <c r="H54" s="85">
        <v>70</v>
      </c>
      <c r="I54" s="86"/>
    </row>
    <row r="55" spans="2:9" x14ac:dyDescent="0.2">
      <c r="B55" s="84"/>
      <c r="C55" s="32"/>
      <c r="D55" s="151"/>
      <c r="E55" s="32"/>
      <c r="F55" s="85"/>
      <c r="G55" s="85"/>
      <c r="H55" s="152">
        <f>SUM(H54:H54)</f>
        <v>70</v>
      </c>
      <c r="I55" s="86"/>
    </row>
    <row r="56" spans="2:9" ht="6.75" customHeight="1" thickBot="1" x14ac:dyDescent="0.25">
      <c r="B56" s="87"/>
      <c r="C56" s="88"/>
      <c r="D56" s="153"/>
      <c r="E56" s="88"/>
      <c r="F56" s="89"/>
      <c r="G56" s="89"/>
      <c r="H56" s="89"/>
      <c r="I56" s="175"/>
    </row>
    <row r="57" spans="2:9" x14ac:dyDescent="0.2">
      <c r="G57" s="83"/>
    </row>
  </sheetData>
  <phoneticPr fontId="2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5"/>
  <sheetViews>
    <sheetView zoomScale="115" zoomScaleNormal="115" workbookViewId="0">
      <selection activeCell="K19" sqref="K19"/>
    </sheetView>
  </sheetViews>
  <sheetFormatPr baseColWidth="10" defaultColWidth="10.7109375" defaultRowHeight="12.75" x14ac:dyDescent="0.2"/>
  <cols>
    <col min="1" max="1" width="5.7109375" customWidth="1"/>
    <col min="2" max="2" width="33.85546875" bestFit="1" customWidth="1"/>
    <col min="3" max="3" width="15.5703125" customWidth="1"/>
    <col min="4" max="4" width="6.7109375" customWidth="1"/>
    <col min="5" max="5" width="3.7109375" customWidth="1"/>
    <col min="6" max="7" width="12.7109375" customWidth="1"/>
    <col min="8" max="8" width="14" customWidth="1"/>
  </cols>
  <sheetData>
    <row r="5" spans="1:8" ht="13.5" thickBot="1" x14ac:dyDescent="0.25"/>
    <row r="6" spans="1:8" ht="15.75" x14ac:dyDescent="0.2">
      <c r="A6" s="82"/>
      <c r="B6" s="178" t="s">
        <v>74</v>
      </c>
      <c r="C6" s="178"/>
      <c r="D6" s="178"/>
      <c r="E6" s="178"/>
      <c r="F6" s="178"/>
      <c r="G6" s="178"/>
      <c r="H6" s="178"/>
    </row>
    <row r="7" spans="1:8" x14ac:dyDescent="0.2">
      <c r="A7" s="79"/>
      <c r="B7" s="111" t="s">
        <v>36</v>
      </c>
      <c r="C7" s="111"/>
      <c r="D7" s="111"/>
      <c r="E7" s="111"/>
      <c r="F7" s="111"/>
      <c r="G7" s="111"/>
      <c r="H7" s="111"/>
    </row>
    <row r="8" spans="1:8" x14ac:dyDescent="0.2">
      <c r="A8" s="79"/>
      <c r="B8" s="111" t="s">
        <v>37</v>
      </c>
      <c r="C8" s="111"/>
      <c r="D8" s="111"/>
      <c r="E8" s="111"/>
      <c r="F8" s="111"/>
      <c r="G8" s="111"/>
      <c r="H8" s="111"/>
    </row>
    <row r="9" spans="1:8" ht="13.5" thickBot="1" x14ac:dyDescent="0.25">
      <c r="A9" s="80"/>
      <c r="B9" s="81" t="s">
        <v>38</v>
      </c>
      <c r="C9" s="81"/>
      <c r="D9" s="81"/>
      <c r="E9" s="81"/>
      <c r="F9" s="81"/>
      <c r="G9" s="81"/>
      <c r="H9" s="81"/>
    </row>
    <row r="10" spans="1:8" ht="7.5" customHeight="1" thickBot="1" x14ac:dyDescent="0.25"/>
    <row r="11" spans="1:8" ht="12" customHeight="1" thickBot="1" x14ac:dyDescent="0.25">
      <c r="A11" s="210"/>
      <c r="B11" s="211"/>
      <c r="C11" s="211"/>
      <c r="D11" s="211"/>
      <c r="E11" s="211"/>
      <c r="F11" s="211"/>
      <c r="G11" s="211"/>
      <c r="H11" s="211"/>
    </row>
    <row r="12" spans="1:8" ht="8.25" customHeight="1" thickBot="1" x14ac:dyDescent="0.25"/>
    <row r="13" spans="1:8" s="35" customFormat="1" ht="24.95" customHeight="1" x14ac:dyDescent="0.2">
      <c r="A13" s="70" t="s">
        <v>15</v>
      </c>
      <c r="B13" s="71" t="s">
        <v>16</v>
      </c>
      <c r="C13" s="71" t="s">
        <v>17</v>
      </c>
      <c r="D13" s="72" t="s">
        <v>31</v>
      </c>
      <c r="E13" s="33"/>
      <c r="F13" s="70" t="s">
        <v>28</v>
      </c>
      <c r="G13" s="71" t="s">
        <v>29</v>
      </c>
      <c r="H13" s="71" t="s">
        <v>30</v>
      </c>
    </row>
    <row r="14" spans="1:8" s="35" customFormat="1" ht="12.75" customHeight="1" x14ac:dyDescent="0.2">
      <c r="A14" s="73">
        <v>1</v>
      </c>
      <c r="B14" s="51" t="s">
        <v>41</v>
      </c>
      <c r="C14" s="44">
        <f>'SAN LORENZO arroyo inominado'!O18</f>
        <v>0</v>
      </c>
      <c r="D14" s="74"/>
      <c r="E14" s="33"/>
      <c r="F14" s="77">
        <f>+D14</f>
        <v>0</v>
      </c>
      <c r="G14" s="52"/>
      <c r="H14" s="52"/>
    </row>
    <row r="15" spans="1:8" ht="12.75" customHeight="1" x14ac:dyDescent="0.2">
      <c r="A15" s="73">
        <v>2</v>
      </c>
      <c r="B15" s="51" t="s">
        <v>70</v>
      </c>
      <c r="C15" s="44">
        <f>'SAN LORENZO arroyo inominado'!O20</f>
        <v>0</v>
      </c>
      <c r="D15" s="74"/>
      <c r="F15" s="77">
        <f>D15/3</f>
        <v>0</v>
      </c>
      <c r="G15" s="40">
        <f>+F15</f>
        <v>0</v>
      </c>
      <c r="H15" s="40">
        <f>+G15</f>
        <v>0</v>
      </c>
    </row>
    <row r="16" spans="1:8" x14ac:dyDescent="0.2">
      <c r="A16" s="73">
        <v>3</v>
      </c>
      <c r="B16" s="37" t="s">
        <v>71</v>
      </c>
      <c r="C16" s="44">
        <f>'SAN LORENZO arroyo inominado'!O22</f>
        <v>0</v>
      </c>
      <c r="D16" s="74"/>
      <c r="F16" s="78"/>
      <c r="G16" s="40">
        <f>D16/2</f>
        <v>0</v>
      </c>
      <c r="H16" s="40">
        <f>D16/2</f>
        <v>0</v>
      </c>
    </row>
    <row r="17" spans="1:8" x14ac:dyDescent="0.2">
      <c r="A17" s="143">
        <v>4</v>
      </c>
      <c r="B17" s="144" t="s">
        <v>72</v>
      </c>
      <c r="C17" s="67">
        <f>'SAN LORENZO arroyo inominado'!O24</f>
        <v>0</v>
      </c>
      <c r="D17" s="145"/>
      <c r="F17" s="146"/>
      <c r="G17" s="147">
        <f>D17</f>
        <v>0</v>
      </c>
      <c r="H17" s="76"/>
    </row>
    <row r="18" spans="1:8" x14ac:dyDescent="0.2">
      <c r="A18" s="143">
        <v>5</v>
      </c>
      <c r="B18" s="144" t="s">
        <v>73</v>
      </c>
      <c r="C18" s="67">
        <f>'SAN LORENZO arroyo inominado'!O26</f>
        <v>0</v>
      </c>
      <c r="D18" s="145"/>
      <c r="F18" s="146"/>
      <c r="G18" s="76"/>
      <c r="H18" s="147">
        <f>D18</f>
        <v>0</v>
      </c>
    </row>
    <row r="19" spans="1:8" x14ac:dyDescent="0.2">
      <c r="A19" s="69"/>
      <c r="B19" s="66"/>
      <c r="C19" s="67"/>
      <c r="D19" s="68"/>
      <c r="F19" s="75"/>
      <c r="G19" s="76"/>
      <c r="H19" s="76"/>
    </row>
    <row r="20" spans="1:8" x14ac:dyDescent="0.2">
      <c r="A20" s="43" t="s">
        <v>18</v>
      </c>
      <c r="B20" s="43"/>
      <c r="C20" s="45"/>
      <c r="D20" s="46"/>
      <c r="F20" s="34"/>
      <c r="G20" s="34"/>
      <c r="H20" s="34"/>
    </row>
    <row r="21" spans="1:8" x14ac:dyDescent="0.2">
      <c r="A21" s="43"/>
      <c r="B21" s="47" t="s">
        <v>23</v>
      </c>
      <c r="C21" s="57">
        <f>SUM(C14:C19)</f>
        <v>0</v>
      </c>
      <c r="D21" s="46"/>
      <c r="F21" s="36"/>
      <c r="G21" s="34"/>
      <c r="H21" s="34"/>
    </row>
    <row r="22" spans="1:8" x14ac:dyDescent="0.2">
      <c r="A22" s="43"/>
      <c r="B22" s="43" t="s">
        <v>19</v>
      </c>
      <c r="C22" s="56">
        <f>C21</f>
        <v>0</v>
      </c>
      <c r="D22" s="46"/>
      <c r="F22" s="34"/>
      <c r="G22" s="34"/>
      <c r="H22" s="34"/>
    </row>
    <row r="23" spans="1:8" x14ac:dyDescent="0.2">
      <c r="A23" s="43"/>
      <c r="B23" s="43" t="s">
        <v>20</v>
      </c>
      <c r="C23" s="45">
        <f>'SAN LORENZO arroyo inominado'!O30</f>
        <v>0</v>
      </c>
      <c r="D23" s="46">
        <v>0.05</v>
      </c>
      <c r="F23" s="34"/>
      <c r="G23" s="34"/>
      <c r="H23" s="34"/>
    </row>
    <row r="24" spans="1:8" x14ac:dyDescent="0.2">
      <c r="A24" s="43"/>
      <c r="B24" s="43" t="s">
        <v>88</v>
      </c>
      <c r="C24" s="45">
        <f>C21*0.05</f>
        <v>0</v>
      </c>
      <c r="D24" s="46"/>
      <c r="F24" s="34"/>
      <c r="G24" s="34"/>
      <c r="H24" s="34"/>
    </row>
    <row r="25" spans="1:8" x14ac:dyDescent="0.2">
      <c r="A25" s="43"/>
      <c r="B25" s="43" t="s">
        <v>22</v>
      </c>
      <c r="C25" s="55">
        <f>SUM(C22:C24)</f>
        <v>0</v>
      </c>
      <c r="D25" s="46"/>
      <c r="F25" s="34"/>
      <c r="G25" s="34"/>
      <c r="H25" s="34"/>
    </row>
    <row r="26" spans="1:8" x14ac:dyDescent="0.2">
      <c r="A26" s="43"/>
      <c r="B26" s="43" t="s">
        <v>21</v>
      </c>
      <c r="C26" s="45">
        <f>+'SAN LORENZO arroyo inominado'!O33</f>
        <v>0</v>
      </c>
      <c r="D26" s="46">
        <v>0.21</v>
      </c>
      <c r="F26" s="32"/>
      <c r="G26" s="32"/>
      <c r="H26" s="32"/>
    </row>
    <row r="27" spans="1:8" x14ac:dyDescent="0.2">
      <c r="A27" s="43"/>
      <c r="B27" s="47" t="s">
        <v>7</v>
      </c>
      <c r="C27" s="57">
        <f>+C26+C25</f>
        <v>0</v>
      </c>
      <c r="D27" s="46"/>
      <c r="F27" s="32"/>
      <c r="G27" s="32"/>
      <c r="H27" s="32"/>
    </row>
    <row r="28" spans="1:8" x14ac:dyDescent="0.2">
      <c r="A28" s="48"/>
      <c r="B28" s="48"/>
      <c r="C28" s="49"/>
      <c r="D28" s="50"/>
    </row>
    <row r="29" spans="1:8" x14ac:dyDescent="0.2">
      <c r="A29" s="212" t="s">
        <v>45</v>
      </c>
      <c r="B29" s="213"/>
      <c r="C29" s="213"/>
      <c r="D29" s="214"/>
      <c r="F29" s="38">
        <f>SUM(F14:F16)</f>
        <v>0</v>
      </c>
      <c r="G29" s="38">
        <f>SUM(G15:G17)</f>
        <v>0</v>
      </c>
      <c r="H29" s="38">
        <f>H15+H16+H18</f>
        <v>0</v>
      </c>
    </row>
    <row r="30" spans="1:8" x14ac:dyDescent="0.2">
      <c r="A30" s="212" t="s">
        <v>35</v>
      </c>
      <c r="B30" s="213"/>
      <c r="C30" s="213"/>
      <c r="D30" s="214"/>
      <c r="F30" s="38">
        <f>F29</f>
        <v>0</v>
      </c>
      <c r="G30" s="38">
        <f>SUM(F30+G29)</f>
        <v>0</v>
      </c>
      <c r="H30" s="38">
        <f>SUM(G30+H29)</f>
        <v>0</v>
      </c>
    </row>
    <row r="31" spans="1:8" x14ac:dyDescent="0.2">
      <c r="A31" s="212" t="s">
        <v>24</v>
      </c>
      <c r="B31" s="213"/>
      <c r="C31" s="213"/>
      <c r="D31" s="214"/>
      <c r="F31" s="38"/>
      <c r="G31" s="38"/>
      <c r="H31" s="38"/>
    </row>
    <row r="32" spans="1:8" x14ac:dyDescent="0.2">
      <c r="A32" s="48"/>
      <c r="B32" s="48"/>
      <c r="C32" s="48"/>
      <c r="D32" s="48"/>
      <c r="F32" s="39"/>
      <c r="G32" s="39"/>
      <c r="H32" s="39"/>
    </row>
    <row r="33" spans="1:8" x14ac:dyDescent="0.2">
      <c r="A33" s="215" t="s">
        <v>42</v>
      </c>
      <c r="B33" s="216"/>
      <c r="C33" s="216"/>
      <c r="D33" s="217"/>
      <c r="F33" s="42">
        <f>+(F29*C27)</f>
        <v>0</v>
      </c>
      <c r="G33" s="42">
        <f>+(G29*C27)</f>
        <v>0</v>
      </c>
      <c r="H33" s="42">
        <f>+(H29*C27)</f>
        <v>0</v>
      </c>
    </row>
    <row r="34" spans="1:8" x14ac:dyDescent="0.2">
      <c r="A34" s="204" t="s">
        <v>43</v>
      </c>
      <c r="B34" s="205"/>
      <c r="C34" s="205"/>
      <c r="D34" s="206"/>
      <c r="F34" s="42">
        <f>+(F30*C27)</f>
        <v>0</v>
      </c>
      <c r="G34" s="42">
        <f>+(G30*C27)</f>
        <v>0</v>
      </c>
      <c r="H34" s="42">
        <f>+(H30*C27)</f>
        <v>0</v>
      </c>
    </row>
    <row r="35" spans="1:8" x14ac:dyDescent="0.2">
      <c r="A35" s="207" t="s">
        <v>44</v>
      </c>
      <c r="B35" s="208"/>
      <c r="C35" s="208"/>
      <c r="D35" s="209"/>
      <c r="F35" s="42"/>
      <c r="G35" s="42"/>
      <c r="H35" s="42"/>
    </row>
  </sheetData>
  <mergeCells count="8">
    <mergeCell ref="A34:D34"/>
    <mergeCell ref="A35:D35"/>
    <mergeCell ref="A11:H11"/>
    <mergeCell ref="B6:H6"/>
    <mergeCell ref="A29:D29"/>
    <mergeCell ref="A30:D30"/>
    <mergeCell ref="A31:D31"/>
    <mergeCell ref="A33:D33"/>
  </mergeCells>
  <pageMargins left="0.97" right="0.23622047244094491" top="1.22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SAN LORENZO arroyo inominado</vt:lpstr>
      <vt:lpstr>computo</vt:lpstr>
      <vt:lpstr>Plan de Trabajo (2)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Hacienda San Lorenzo</cp:lastModifiedBy>
  <cp:lastPrinted>2024-10-09T11:30:53Z</cp:lastPrinted>
  <dcterms:created xsi:type="dcterms:W3CDTF">2006-02-21T13:41:46Z</dcterms:created>
  <dcterms:modified xsi:type="dcterms:W3CDTF">2024-10-22T15:10:55Z</dcterms:modified>
</cp:coreProperties>
</file>