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\Escritorio\CARO\"/>
    </mc:Choice>
  </mc:AlternateContent>
  <bookViews>
    <workbookView xWindow="0" yWindow="0" windowWidth="20490" windowHeight="7650"/>
  </bookViews>
  <sheets>
    <sheet name="ARA SAN JUAN" sheetId="24" r:id="rId1"/>
    <sheet name="computo" sheetId="27" r:id="rId2"/>
    <sheet name="Plan de Trabajo (2)" sheetId="25" r:id="rId3"/>
  </sheets>
  <externalReferences>
    <externalReference r:id="rId4"/>
  </externalReferences>
  <definedNames>
    <definedName name="_xlnm.Print_Area" localSheetId="0">'ARA SAN JUAN'!$A$4:$P$34</definedName>
    <definedName name="Fecha">'[1]Hoja 1'!$D$3</definedName>
    <definedName name="Insumos">'[1]Hoja 1'!$A$5:$D$440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27" l="1"/>
  <c r="D22" i="27" l="1"/>
  <c r="F17" i="27"/>
  <c r="F16" i="27"/>
  <c r="F21" i="27"/>
  <c r="F22" i="27" l="1"/>
  <c r="E25" i="24" s="1"/>
  <c r="E27" i="24" s="1"/>
  <c r="D23" i="27" l="1"/>
  <c r="D24" i="27" s="1"/>
  <c r="F23" i="27" l="1"/>
  <c r="H23" i="27" l="1"/>
  <c r="E21" i="24" s="1"/>
  <c r="F24" i="27"/>
  <c r="H24" i="27" s="1"/>
  <c r="E23" i="24" s="1"/>
  <c r="H22" i="27"/>
  <c r="C14" i="25" l="1"/>
  <c r="K29" i="24" l="1"/>
  <c r="K30" i="24" s="1"/>
  <c r="K31" i="24" s="1"/>
  <c r="K32" i="24" s="1"/>
  <c r="C18" i="25"/>
  <c r="I29" i="24"/>
  <c r="I30" i="24" s="1"/>
  <c r="I31" i="24" s="1"/>
  <c r="C15" i="25" l="1"/>
  <c r="C16" i="25" l="1"/>
  <c r="G29" i="24" l="1"/>
  <c r="G30" i="24" s="1"/>
  <c r="G31" i="24" s="1"/>
  <c r="G32" i="24" s="1"/>
  <c r="O32" i="24" s="1"/>
  <c r="C25" i="25" s="1"/>
  <c r="O29" i="24"/>
  <c r="O30" i="24" s="1"/>
  <c r="O31" i="24" s="1"/>
  <c r="C17" i="25"/>
  <c r="C21" i="25" s="1"/>
  <c r="C23" i="25" l="1"/>
  <c r="O34" i="24"/>
  <c r="P29" i="24"/>
  <c r="C22" i="25"/>
  <c r="C24" i="25" s="1"/>
  <c r="C26" i="25" s="1"/>
  <c r="J28" i="25" l="1"/>
  <c r="J32" i="25" s="1"/>
  <c r="I28" i="25"/>
  <c r="I32" i="25" s="1"/>
  <c r="F28" i="25" l="1"/>
  <c r="F29" i="25" s="1"/>
  <c r="H28" i="25"/>
  <c r="H32" i="25" s="1"/>
  <c r="G28" i="25"/>
  <c r="G32" i="25" s="1"/>
  <c r="F32" i="25" l="1"/>
  <c r="F33" i="25"/>
  <c r="G29" i="25"/>
  <c r="G33" i="25" l="1"/>
  <c r="H29" i="25"/>
  <c r="H33" i="25" l="1"/>
  <c r="I29" i="25"/>
  <c r="I33" i="25" l="1"/>
  <c r="J33" i="25" s="1"/>
  <c r="J29" i="25"/>
</calcChain>
</file>

<file path=xl/sharedStrings.xml><?xml version="1.0" encoding="utf-8"?>
<sst xmlns="http://schemas.openxmlformats.org/spreadsheetml/2006/main" count="97" uniqueCount="82">
  <si>
    <t>N°</t>
  </si>
  <si>
    <t>Un.</t>
  </si>
  <si>
    <t>Incidencia</t>
  </si>
  <si>
    <t>3.1</t>
  </si>
  <si>
    <t>1.1</t>
  </si>
  <si>
    <t>Total Item</t>
  </si>
  <si>
    <t>Total Rubro</t>
  </si>
  <si>
    <t>2.1</t>
  </si>
  <si>
    <t>TOTAL FINAL</t>
  </si>
  <si>
    <t>MATERIALES</t>
  </si>
  <si>
    <t>MANO DE OBRA</t>
  </si>
  <si>
    <t>C. U.</t>
  </si>
  <si>
    <t xml:space="preserve">Total </t>
  </si>
  <si>
    <t xml:space="preserve">C. U. </t>
  </si>
  <si>
    <t xml:space="preserve">DESCRIPCION DEL ITEM              </t>
  </si>
  <si>
    <t>Cant.total</t>
  </si>
  <si>
    <t>ITEM</t>
  </si>
  <si>
    <t>DESCRIPCIÓN</t>
  </si>
  <si>
    <t>PRECIO P/ITEM (S)</t>
  </si>
  <si>
    <t xml:space="preserve"> </t>
  </si>
  <si>
    <t>PRECIO SUBTOTAL1</t>
  </si>
  <si>
    <t>GASTOS GENERALES</t>
  </si>
  <si>
    <t>IVA 21%</t>
  </si>
  <si>
    <t>SUBTOTAL 2( sub.1+g.gral+transp)</t>
  </si>
  <si>
    <t>TOTAL RUBROS</t>
  </si>
  <si>
    <t xml:space="preserve">                                                TOTAL  ACUMULADO (100%)</t>
  </si>
  <si>
    <t>EQUIPOS</t>
  </si>
  <si>
    <t>C.U.Mat.+M.Obra+Equipos</t>
  </si>
  <si>
    <t>M3</t>
  </si>
  <si>
    <t>SUBTOTAL ITEM</t>
  </si>
  <si>
    <t>QUINCENA 1</t>
  </si>
  <si>
    <t>QUINCENA 2</t>
  </si>
  <si>
    <t>QUINCENA 3</t>
  </si>
  <si>
    <t>QUINCENA 4</t>
  </si>
  <si>
    <t>INCID. (%)</t>
  </si>
  <si>
    <t>SUBTOTAL 1</t>
  </si>
  <si>
    <t>m2</t>
  </si>
  <si>
    <t>LOCALIDAD: SAN LORENZO</t>
  </si>
  <si>
    <t>MUNICIPIO:  SAN LORENZO</t>
  </si>
  <si>
    <t>DEPARTAMENTO: CAPITAL</t>
  </si>
  <si>
    <t>PLANILLA de CÓMPUTO y PRESUPUESTO - MUNICIPIO SAN LORENZO</t>
  </si>
  <si>
    <t>CARTEL DE OBRA</t>
  </si>
  <si>
    <t>Provisión y Colocación de Cartel de Obra</t>
  </si>
  <si>
    <t>HORMIGÖN SIMPLE</t>
  </si>
  <si>
    <t xml:space="preserve">                                INVERSION MENSUAL </t>
  </si>
  <si>
    <t xml:space="preserve">                 INVERSION MENSUAL ACUMULADA </t>
  </si>
  <si>
    <t xml:space="preserve">                                 TOTAL  ACUMULADO </t>
  </si>
  <si>
    <t xml:space="preserve">                                                     TOTAL AVANCE MENSUAL</t>
  </si>
  <si>
    <t>GASTOS GENERALES (5% sobre SUBTOTAL 1)</t>
  </si>
  <si>
    <t xml:space="preserve">                                                                                                                                               </t>
  </si>
  <si>
    <t>Longitud (m)</t>
  </si>
  <si>
    <t>Ancho (m)</t>
  </si>
  <si>
    <t>Area (m2)</t>
  </si>
  <si>
    <t>espesor</t>
  </si>
  <si>
    <t>Volumen (m3)</t>
  </si>
  <si>
    <t>Superficie a pavimentar</t>
  </si>
  <si>
    <t xml:space="preserve">Excavación </t>
  </si>
  <si>
    <t>Pavimento de hormigon H21 para Badenes de 0,20m</t>
  </si>
  <si>
    <t>desde Jorge Monzon hasta Jorge Valdez</t>
  </si>
  <si>
    <t>Calle CRISTIAN IBAÑEZ</t>
  </si>
  <si>
    <t>AVDA ARA SAN JUAN</t>
  </si>
  <si>
    <t>desde Ara San Juan hasta Anibal tolaba</t>
  </si>
  <si>
    <t>desde  Cristia Ibañez hasta Mario Toconas</t>
  </si>
  <si>
    <t>Excavado  y prefilado desde cota actual a 0,20 m de profundidad</t>
  </si>
  <si>
    <t>EXCAVACION</t>
  </si>
  <si>
    <t>LIMPIEZA DE OBRA</t>
  </si>
  <si>
    <t>Limpieza de obra</t>
  </si>
  <si>
    <t>BASE GRANULAR ESTABILIZADA</t>
  </si>
  <si>
    <t>Base estabilizada de 0.15m de espesor</t>
  </si>
  <si>
    <t>Pavimento de hormigon H25</t>
  </si>
  <si>
    <t>Base estabilizada de 0.20m de espesor</t>
  </si>
  <si>
    <t>COMPUTO DE SUPERFICIE</t>
  </si>
  <si>
    <t>PLAN DE TRABAJO</t>
  </si>
  <si>
    <t>desde  Jorge Valdez hasta Cristian Ibañez</t>
  </si>
  <si>
    <t>QUINCENA 5</t>
  </si>
  <si>
    <t>PLANILLA DE COMPUTO ARA SAN JUAN</t>
  </si>
  <si>
    <t>desde  Arjona  hasta Ruta</t>
  </si>
  <si>
    <t>base granular</t>
  </si>
  <si>
    <r>
      <t xml:space="preserve">SUBTOTAL 2 </t>
    </r>
    <r>
      <rPr>
        <sz val="12"/>
        <rFont val="Calibri"/>
        <family val="2"/>
        <scheme val="minor"/>
      </rPr>
      <t>(I + II)</t>
    </r>
  </si>
  <si>
    <r>
      <t>OBRA: "PAVIMENTO DE HORMIGON SIMPLE EN AVDA.  ARA SAN JUAN TERCERA ETAPA - LA LONJA Y NUEVA ESPERANZA "</t>
    </r>
    <r>
      <rPr>
        <sz val="16"/>
        <rFont val="Calibri"/>
        <family val="2"/>
        <scheme val="minor"/>
      </rPr>
      <t xml:space="preserve"> </t>
    </r>
  </si>
  <si>
    <t>IVA (21% )</t>
  </si>
  <si>
    <t xml:space="preserve">                                                TOTAL AVANCE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</si>
</sst>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0.000"/>
    <numFmt numFmtId="167" formatCode="_ [$$-2C0A]\ * #,##0.00_ ;_ [$$-2C0A]\ * \-#,##0.00_ ;_ [$$-2C0A]\ * &quot;-&quot;??_ ;_ @_ "/>
    <numFmt numFmtId="168" formatCode="&quot;$&quot;#,##0.00;[Red]\-&quot;$&quot;#,##0.00"/>
    <numFmt numFmtId="169" formatCode="0.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ourier"/>
      <family val="3"/>
    </font>
    <font>
      <b/>
      <sz val="11"/>
      <color indexed="30"/>
      <name val="Calibri"/>
      <family val="2"/>
      <scheme val="minor"/>
    </font>
    <font>
      <sz val="11"/>
      <color indexed="3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2"/>
      <color indexed="30"/>
      <name val="Calibri"/>
      <family val="2"/>
      <scheme val="minor"/>
    </font>
    <font>
      <sz val="12"/>
      <name val="Calibri"/>
      <family val="2"/>
      <scheme val="minor"/>
    </font>
    <font>
      <sz val="12"/>
      <color indexed="30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sz val="12"/>
      <color indexed="17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8" fillId="2" borderId="0" applyNumberFormat="0" applyBorder="0" applyAlignment="0" applyProtection="0"/>
    <xf numFmtId="0" fontId="9" fillId="0" borderId="1" applyNumberFormat="0" applyFill="0" applyAlignment="0" applyProtection="0"/>
    <xf numFmtId="9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9" fillId="0" borderId="0"/>
  </cellStyleXfs>
  <cellXfs count="229">
    <xf numFmtId="0" fontId="0" fillId="0" borderId="0" xfId="0"/>
    <xf numFmtId="0" fontId="0" fillId="0" borderId="2" xfId="0" applyBorder="1"/>
    <xf numFmtId="0" fontId="0" fillId="0" borderId="0" xfId="0" applyAlignment="1">
      <alignment horizontal="center" vertical="center"/>
    </xf>
    <xf numFmtId="0" fontId="0" fillId="5" borderId="2" xfId="0" applyFill="1" applyBorder="1"/>
    <xf numFmtId="0" fontId="0" fillId="0" borderId="0" xfId="0" applyAlignment="1">
      <alignment vertical="center"/>
    </xf>
    <xf numFmtId="10" fontId="0" fillId="0" borderId="2" xfId="3" applyNumberFormat="1" applyFont="1" applyBorder="1"/>
    <xf numFmtId="164" fontId="6" fillId="0" borderId="2" xfId="4" applyFont="1" applyBorder="1"/>
    <xf numFmtId="0" fontId="3" fillId="0" borderId="2" xfId="0" applyFont="1" applyBorder="1"/>
    <xf numFmtId="168" fontId="3" fillId="0" borderId="2" xfId="0" applyNumberFormat="1" applyFont="1" applyBorder="1" applyAlignment="1">
      <alignment horizontal="center"/>
    </xf>
    <xf numFmtId="168" fontId="3" fillId="0" borderId="2" xfId="0" applyNumberFormat="1" applyFont="1" applyBorder="1"/>
    <xf numFmtId="9" fontId="3" fillId="0" borderId="2" xfId="3" applyFont="1" applyBorder="1"/>
    <xf numFmtId="0" fontId="4" fillId="0" borderId="2" xfId="0" applyFont="1" applyBorder="1"/>
    <xf numFmtId="0" fontId="3" fillId="0" borderId="0" xfId="0" applyFont="1"/>
    <xf numFmtId="168" fontId="3" fillId="0" borderId="0" xfId="0" applyNumberFormat="1" applyFont="1"/>
    <xf numFmtId="9" fontId="3" fillId="0" borderId="0" xfId="3" applyFont="1" applyBorder="1"/>
    <xf numFmtId="168" fontId="4" fillId="0" borderId="2" xfId="0" applyNumberFormat="1" applyFont="1" applyBorder="1"/>
    <xf numFmtId="168" fontId="4" fillId="0" borderId="2" xfId="0" applyNumberFormat="1" applyFont="1" applyBorder="1" applyAlignment="1">
      <alignment horizontal="right"/>
    </xf>
    <xf numFmtId="168" fontId="4" fillId="4" borderId="2" xfId="0" applyNumberFormat="1" applyFont="1" applyFill="1" applyBorder="1"/>
    <xf numFmtId="167" fontId="0" fillId="0" borderId="0" xfId="0" applyNumberFormat="1"/>
    <xf numFmtId="0" fontId="3" fillId="0" borderId="21" xfId="0" applyFont="1" applyBorder="1"/>
    <xf numFmtId="168" fontId="3" fillId="0" borderId="21" xfId="0" applyNumberFormat="1" applyFont="1" applyBorder="1" applyAlignment="1">
      <alignment horizontal="center"/>
    </xf>
    <xf numFmtId="10" fontId="3" fillId="0" borderId="21" xfId="3" applyNumberFormat="1" applyFont="1" applyBorder="1" applyAlignment="1">
      <alignment horizontal="center"/>
    </xf>
    <xf numFmtId="0" fontId="14" fillId="5" borderId="21" xfId="0" applyFont="1" applyFill="1" applyBorder="1" applyAlignment="1">
      <alignment horizontal="center"/>
    </xf>
    <xf numFmtId="0" fontId="13" fillId="6" borderId="36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/>
    </xf>
    <xf numFmtId="10" fontId="3" fillId="0" borderId="19" xfId="3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/>
    <xf numFmtId="0" fontId="0" fillId="0" borderId="40" xfId="0" applyBorder="1"/>
    <xf numFmtId="0" fontId="0" fillId="0" borderId="33" xfId="0" applyBorder="1"/>
    <xf numFmtId="0" fontId="0" fillId="0" borderId="33" xfId="0" applyBorder="1" applyAlignment="1">
      <alignment horizontal="center"/>
    </xf>
    <xf numFmtId="0" fontId="0" fillId="0" borderId="34" xfId="0" applyBorder="1"/>
    <xf numFmtId="0" fontId="0" fillId="0" borderId="4" xfId="0" applyBorder="1"/>
    <xf numFmtId="0" fontId="0" fillId="0" borderId="16" xfId="0" applyBorder="1"/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5" xfId="0" applyBorder="1"/>
    <xf numFmtId="0" fontId="0" fillId="0" borderId="17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0" xfId="0" applyBorder="1"/>
    <xf numFmtId="0" fontId="3" fillId="5" borderId="2" xfId="0" applyFont="1" applyFill="1" applyBorder="1" applyAlignment="1">
      <alignment wrapText="1"/>
    </xf>
    <xf numFmtId="0" fontId="0" fillId="7" borderId="2" xfId="0" applyFill="1" applyBorder="1"/>
    <xf numFmtId="0" fontId="16" fillId="0" borderId="0" xfId="0" applyFont="1"/>
    <xf numFmtId="0" fontId="0" fillId="7" borderId="2" xfId="0" applyFill="1" applyBorder="1" applyAlignment="1">
      <alignment horizontal="center"/>
    </xf>
    <xf numFmtId="0" fontId="2" fillId="0" borderId="16" xfId="0" applyFont="1" applyBorder="1"/>
    <xf numFmtId="164" fontId="0" fillId="0" borderId="0" xfId="4" applyFont="1"/>
    <xf numFmtId="0" fontId="0" fillId="0" borderId="0" xfId="4" applyNumberFormat="1" applyFont="1"/>
    <xf numFmtId="0" fontId="10" fillId="8" borderId="28" xfId="0" applyFont="1" applyFill="1" applyBorder="1" applyAlignment="1">
      <alignment vertical="center"/>
    </xf>
    <xf numFmtId="0" fontId="5" fillId="8" borderId="27" xfId="0" applyFont="1" applyFill="1" applyBorder="1"/>
    <xf numFmtId="0" fontId="5" fillId="8" borderId="18" xfId="0" applyFont="1" applyFill="1" applyBorder="1"/>
    <xf numFmtId="0" fontId="0" fillId="8" borderId="30" xfId="0" applyFill="1" applyBorder="1"/>
    <xf numFmtId="0" fontId="0" fillId="8" borderId="32" xfId="0" applyFill="1" applyBorder="1"/>
    <xf numFmtId="0" fontId="0" fillId="8" borderId="14" xfId="0" applyFill="1" applyBorder="1"/>
    <xf numFmtId="10" fontId="0" fillId="0" borderId="2" xfId="0" applyNumberFormat="1" applyBorder="1"/>
    <xf numFmtId="8" fontId="6" fillId="0" borderId="2" xfId="0" applyNumberFormat="1" applyFont="1" applyBorder="1"/>
    <xf numFmtId="44" fontId="6" fillId="0" borderId="2" xfId="0" applyNumberFormat="1" applyFont="1" applyBorder="1"/>
    <xf numFmtId="0" fontId="14" fillId="6" borderId="11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/>
    </xf>
    <xf numFmtId="0" fontId="13" fillId="6" borderId="44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vertical="center" wrapText="1"/>
    </xf>
    <xf numFmtId="165" fontId="3" fillId="0" borderId="33" xfId="5" applyFont="1" applyBorder="1" applyAlignment="1">
      <alignment horizontal="center"/>
    </xf>
    <xf numFmtId="10" fontId="3" fillId="0" borderId="34" xfId="3" applyNumberFormat="1" applyFont="1" applyBorder="1" applyAlignment="1">
      <alignment horizontal="center"/>
    </xf>
    <xf numFmtId="0" fontId="3" fillId="5" borderId="4" xfId="0" applyFont="1" applyFill="1" applyBorder="1" applyAlignment="1">
      <alignment wrapText="1"/>
    </xf>
    <xf numFmtId="0" fontId="3" fillId="5" borderId="4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wrapText="1"/>
    </xf>
    <xf numFmtId="168" fontId="3" fillId="0" borderId="3" xfId="0" applyNumberFormat="1" applyFont="1" applyBorder="1" applyAlignment="1">
      <alignment horizontal="center"/>
    </xf>
    <xf numFmtId="10" fontId="3" fillId="0" borderId="20" xfId="3" applyNumberFormat="1" applyFont="1" applyBorder="1" applyAlignment="1">
      <alignment horizontal="center"/>
    </xf>
    <xf numFmtId="0" fontId="5" fillId="0" borderId="0" xfId="0" applyFont="1"/>
    <xf numFmtId="0" fontId="5" fillId="0" borderId="16" xfId="0" applyFont="1" applyBorder="1"/>
    <xf numFmtId="0" fontId="0" fillId="7" borderId="19" xfId="0" applyFill="1" applyBorder="1" applyAlignment="1">
      <alignment horizontal="center"/>
    </xf>
    <xf numFmtId="0" fontId="2" fillId="0" borderId="4" xfId="0" applyFont="1" applyBorder="1"/>
    <xf numFmtId="0" fontId="0" fillId="0" borderId="0" xfId="0" applyBorder="1"/>
    <xf numFmtId="167" fontId="0" fillId="0" borderId="0" xfId="0" applyNumberFormat="1" applyBorder="1"/>
    <xf numFmtId="0" fontId="17" fillId="0" borderId="0" xfId="0" applyFont="1"/>
    <xf numFmtId="1" fontId="17" fillId="0" borderId="29" xfId="0" applyNumberFormat="1" applyFont="1" applyBorder="1" applyAlignment="1">
      <alignment horizontal="center"/>
    </xf>
    <xf numFmtId="0" fontId="17" fillId="0" borderId="29" xfId="0" applyFont="1" applyBorder="1"/>
    <xf numFmtId="0" fontId="17" fillId="0" borderId="13" xfId="0" applyFont="1" applyBorder="1" applyAlignment="1">
      <alignment horizontal="center" vertical="center"/>
    </xf>
    <xf numFmtId="1" fontId="17" fillId="0" borderId="29" xfId="0" applyNumberFormat="1" applyFont="1" applyBorder="1" applyAlignment="1">
      <alignment horizontal="center" vertical="center"/>
    </xf>
    <xf numFmtId="167" fontId="18" fillId="0" borderId="13" xfId="0" applyNumberFormat="1" applyFont="1" applyBorder="1"/>
    <xf numFmtId="167" fontId="21" fillId="0" borderId="29" xfId="0" applyNumberFormat="1" applyFont="1" applyBorder="1" applyAlignment="1">
      <alignment horizontal="center" vertical="center"/>
    </xf>
    <xf numFmtId="167" fontId="17" fillId="0" borderId="7" xfId="0" applyNumberFormat="1" applyFont="1" applyBorder="1" applyAlignment="1">
      <alignment horizontal="center" vertical="center"/>
    </xf>
    <xf numFmtId="167" fontId="17" fillId="0" borderId="29" xfId="0" applyNumberFormat="1" applyFont="1" applyBorder="1" applyAlignment="1">
      <alignment horizontal="center" vertical="center"/>
    </xf>
    <xf numFmtId="167" fontId="17" fillId="0" borderId="13" xfId="0" applyNumberFormat="1" applyFont="1" applyBorder="1" applyAlignment="1">
      <alignment horizontal="center" vertical="center"/>
    </xf>
    <xf numFmtId="10" fontId="18" fillId="0" borderId="29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wrapText="1"/>
    </xf>
    <xf numFmtId="10" fontId="18" fillId="0" borderId="0" xfId="0" applyNumberFormat="1" applyFont="1" applyAlignment="1">
      <alignment horizontal="center"/>
    </xf>
    <xf numFmtId="0" fontId="18" fillId="0" borderId="11" xfId="0" applyFont="1" applyBorder="1" applyAlignment="1">
      <alignment horizontal="center"/>
    </xf>
    <xf numFmtId="10" fontId="17" fillId="0" borderId="0" xfId="0" applyNumberFormat="1" applyFont="1"/>
    <xf numFmtId="10" fontId="18" fillId="0" borderId="0" xfId="0" applyNumberFormat="1" applyFont="1"/>
    <xf numFmtId="0" fontId="18" fillId="0" borderId="12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7" fillId="0" borderId="18" xfId="0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167" fontId="17" fillId="0" borderId="18" xfId="0" applyNumberFormat="1" applyFont="1" applyBorder="1" applyAlignment="1">
      <alignment horizontal="left"/>
    </xf>
    <xf numFmtId="9" fontId="17" fillId="0" borderId="18" xfId="0" applyNumberFormat="1" applyFont="1" applyBorder="1" applyAlignment="1">
      <alignment horizontal="center" vertical="center"/>
    </xf>
    <xf numFmtId="167" fontId="17" fillId="0" borderId="18" xfId="0" applyNumberFormat="1" applyFont="1" applyBorder="1"/>
    <xf numFmtId="0" fontId="18" fillId="3" borderId="6" xfId="0" applyFont="1" applyFill="1" applyBorder="1" applyAlignment="1">
      <alignment horizontal="center"/>
    </xf>
    <xf numFmtId="0" fontId="18" fillId="3" borderId="13" xfId="0" applyFont="1" applyFill="1" applyBorder="1" applyAlignment="1">
      <alignment vertical="center"/>
    </xf>
    <xf numFmtId="0" fontId="18" fillId="3" borderId="13" xfId="0" applyFont="1" applyFill="1" applyBorder="1"/>
    <xf numFmtId="0" fontId="20" fillId="3" borderId="13" xfId="0" applyFont="1" applyFill="1" applyBorder="1"/>
    <xf numFmtId="167" fontId="18" fillId="3" borderId="13" xfId="0" applyNumberFormat="1" applyFont="1" applyFill="1" applyBorder="1"/>
    <xf numFmtId="0" fontId="18" fillId="3" borderId="14" xfId="0" applyFont="1" applyFill="1" applyBorder="1"/>
    <xf numFmtId="10" fontId="18" fillId="0" borderId="15" xfId="0" applyNumberFormat="1" applyFont="1" applyBorder="1"/>
    <xf numFmtId="0" fontId="24" fillId="0" borderId="38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167" fontId="23" fillId="0" borderId="23" xfId="0" applyNumberFormat="1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1" fontId="23" fillId="8" borderId="36" xfId="0" applyNumberFormat="1" applyFont="1" applyFill="1" applyBorder="1" applyAlignment="1">
      <alignment horizontal="center"/>
    </xf>
    <xf numFmtId="0" fontId="23" fillId="8" borderId="33" xfId="0" applyFont="1" applyFill="1" applyBorder="1"/>
    <xf numFmtId="0" fontId="23" fillId="8" borderId="33" xfId="0" applyFont="1" applyFill="1" applyBorder="1" applyAlignment="1">
      <alignment horizontal="center" vertical="center"/>
    </xf>
    <xf numFmtId="166" fontId="23" fillId="8" borderId="33" xfId="0" applyNumberFormat="1" applyFont="1" applyFill="1" applyBorder="1" applyAlignment="1">
      <alignment horizontal="center" vertical="center"/>
    </xf>
    <xf numFmtId="167" fontId="25" fillId="8" borderId="33" xfId="0" applyNumberFormat="1" applyFont="1" applyFill="1" applyBorder="1" applyAlignment="1">
      <alignment horizontal="center" vertical="center"/>
    </xf>
    <xf numFmtId="167" fontId="26" fillId="8" borderId="33" xfId="0" applyNumberFormat="1" applyFont="1" applyFill="1" applyBorder="1" applyAlignment="1">
      <alignment horizontal="center" vertical="center"/>
    </xf>
    <xf numFmtId="167" fontId="27" fillId="8" borderId="33" xfId="0" applyNumberFormat="1" applyFont="1" applyFill="1" applyBorder="1" applyAlignment="1">
      <alignment horizontal="center" vertical="center"/>
    </xf>
    <xf numFmtId="167" fontId="23" fillId="8" borderId="33" xfId="0" applyNumberFormat="1" applyFont="1" applyFill="1" applyBorder="1" applyAlignment="1">
      <alignment horizontal="center" vertical="center"/>
    </xf>
    <xf numFmtId="10" fontId="26" fillId="8" borderId="34" xfId="0" applyNumberFormat="1" applyFont="1" applyFill="1" applyBorder="1" applyAlignment="1">
      <alignment horizontal="center" vertical="center"/>
    </xf>
    <xf numFmtId="2" fontId="26" fillId="5" borderId="4" xfId="0" applyNumberFormat="1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vertical="center" wrapText="1"/>
    </xf>
    <xf numFmtId="0" fontId="26" fillId="5" borderId="2" xfId="0" applyFont="1" applyFill="1" applyBorder="1" applyAlignment="1">
      <alignment horizontal="center" vertical="center"/>
    </xf>
    <xf numFmtId="4" fontId="26" fillId="5" borderId="2" xfId="0" applyNumberFormat="1" applyFont="1" applyFill="1" applyBorder="1" applyAlignment="1">
      <alignment horizontal="center" vertical="center"/>
    </xf>
    <xf numFmtId="167" fontId="26" fillId="5" borderId="2" xfId="0" applyNumberFormat="1" applyFont="1" applyFill="1" applyBorder="1" applyAlignment="1">
      <alignment horizontal="center" vertical="center"/>
    </xf>
    <xf numFmtId="167" fontId="28" fillId="5" borderId="2" xfId="0" applyNumberFormat="1" applyFont="1" applyFill="1" applyBorder="1" applyAlignment="1">
      <alignment horizontal="center" vertical="center"/>
    </xf>
    <xf numFmtId="167" fontId="29" fillId="5" borderId="2" xfId="0" applyNumberFormat="1" applyFont="1" applyFill="1" applyBorder="1" applyAlignment="1">
      <alignment horizontal="center" vertical="center"/>
    </xf>
    <xf numFmtId="10" fontId="26" fillId="5" borderId="19" xfId="0" applyNumberFormat="1" applyFont="1" applyFill="1" applyBorder="1" applyAlignment="1">
      <alignment horizontal="center" vertical="center"/>
    </xf>
    <xf numFmtId="1" fontId="23" fillId="8" borderId="4" xfId="0" applyNumberFormat="1" applyFont="1" applyFill="1" applyBorder="1" applyAlignment="1">
      <alignment horizontal="center"/>
    </xf>
    <xf numFmtId="0" fontId="23" fillId="8" borderId="2" xfId="0" applyFont="1" applyFill="1" applyBorder="1"/>
    <xf numFmtId="0" fontId="23" fillId="8" borderId="2" xfId="0" applyFont="1" applyFill="1" applyBorder="1" applyAlignment="1">
      <alignment horizontal="center" vertical="center"/>
    </xf>
    <xf numFmtId="4" fontId="26" fillId="8" borderId="2" xfId="0" applyNumberFormat="1" applyFont="1" applyFill="1" applyBorder="1" applyAlignment="1">
      <alignment horizontal="center" vertical="center"/>
    </xf>
    <xf numFmtId="167" fontId="26" fillId="8" borderId="2" xfId="0" applyNumberFormat="1" applyFont="1" applyFill="1" applyBorder="1" applyAlignment="1">
      <alignment horizontal="center" vertical="center"/>
    </xf>
    <xf numFmtId="167" fontId="29" fillId="8" borderId="2" xfId="0" applyNumberFormat="1" applyFont="1" applyFill="1" applyBorder="1" applyAlignment="1">
      <alignment horizontal="center" vertical="center"/>
    </xf>
    <xf numFmtId="167" fontId="23" fillId="8" borderId="2" xfId="0" applyNumberFormat="1" applyFont="1" applyFill="1" applyBorder="1" applyAlignment="1">
      <alignment horizontal="center" vertical="center"/>
    </xf>
    <xf numFmtId="10" fontId="26" fillId="8" borderId="19" xfId="0" applyNumberFormat="1" applyFont="1" applyFill="1" applyBorder="1" applyAlignment="1">
      <alignment horizontal="center" vertical="center"/>
    </xf>
    <xf numFmtId="1" fontId="26" fillId="5" borderId="4" xfId="0" applyNumberFormat="1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wrapText="1"/>
    </xf>
    <xf numFmtId="1" fontId="26" fillId="8" borderId="4" xfId="0" applyNumberFormat="1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left" vertical="center" wrapText="1"/>
    </xf>
    <xf numFmtId="0" fontId="26" fillId="8" borderId="2" xfId="0" applyFont="1" applyFill="1" applyBorder="1" applyAlignment="1">
      <alignment horizontal="center" vertical="center"/>
    </xf>
    <xf numFmtId="167" fontId="28" fillId="8" borderId="2" xfId="0" applyNumberFormat="1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wrapText="1"/>
    </xf>
    <xf numFmtId="0" fontId="23" fillId="8" borderId="2" xfId="0" applyFont="1" applyFill="1" applyBorder="1" applyAlignment="1">
      <alignment horizontal="center"/>
    </xf>
    <xf numFmtId="4" fontId="23" fillId="8" borderId="2" xfId="0" applyNumberFormat="1" applyFont="1" applyFill="1" applyBorder="1" applyAlignment="1">
      <alignment horizontal="center"/>
    </xf>
    <xf numFmtId="167" fontId="23" fillId="8" borderId="2" xfId="0" applyNumberFormat="1" applyFont="1" applyFill="1" applyBorder="1" applyAlignment="1">
      <alignment horizontal="center"/>
    </xf>
    <xf numFmtId="167" fontId="30" fillId="8" borderId="2" xfId="0" applyNumberFormat="1" applyFont="1" applyFill="1" applyBorder="1" applyAlignment="1">
      <alignment horizontal="center"/>
    </xf>
    <xf numFmtId="167" fontId="24" fillId="8" borderId="2" xfId="0" applyNumberFormat="1" applyFont="1" applyFill="1" applyBorder="1" applyAlignment="1">
      <alignment horizontal="center"/>
    </xf>
    <xf numFmtId="10" fontId="26" fillId="8" borderId="19" xfId="0" applyNumberFormat="1" applyFont="1" applyFill="1" applyBorder="1" applyAlignment="1">
      <alignment horizontal="center"/>
    </xf>
    <xf numFmtId="169" fontId="26" fillId="5" borderId="5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 wrapText="1"/>
    </xf>
    <xf numFmtId="0" fontId="26" fillId="5" borderId="3" xfId="0" applyFont="1" applyFill="1" applyBorder="1" applyAlignment="1">
      <alignment horizontal="center" vertical="center"/>
    </xf>
    <xf numFmtId="4" fontId="26" fillId="5" borderId="3" xfId="0" applyNumberFormat="1" applyFont="1" applyFill="1" applyBorder="1" applyAlignment="1">
      <alignment horizontal="center" vertical="center"/>
    </xf>
    <xf numFmtId="167" fontId="26" fillId="5" borderId="3" xfId="0" applyNumberFormat="1" applyFont="1" applyFill="1" applyBorder="1" applyAlignment="1">
      <alignment horizontal="center" vertical="center"/>
    </xf>
    <xf numFmtId="167" fontId="28" fillId="5" borderId="3" xfId="0" applyNumberFormat="1" applyFont="1" applyFill="1" applyBorder="1" applyAlignment="1">
      <alignment horizontal="center" vertical="center"/>
    </xf>
    <xf numFmtId="167" fontId="29" fillId="5" borderId="3" xfId="0" applyNumberFormat="1" applyFont="1" applyFill="1" applyBorder="1" applyAlignment="1">
      <alignment horizontal="center" vertical="center"/>
    </xf>
    <xf numFmtId="10" fontId="26" fillId="5" borderId="20" xfId="0" applyNumberFormat="1" applyFont="1" applyFill="1" applyBorder="1" applyAlignment="1">
      <alignment horizontal="center" vertical="center"/>
    </xf>
    <xf numFmtId="0" fontId="23" fillId="0" borderId="7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5" fillId="0" borderId="35" xfId="0" applyFont="1" applyBorder="1"/>
    <xf numFmtId="167" fontId="23" fillId="0" borderId="22" xfId="0" applyNumberFormat="1" applyFont="1" applyBorder="1"/>
    <xf numFmtId="0" fontId="27" fillId="0" borderId="3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26" fillId="0" borderId="8" xfId="0" applyFont="1" applyBorder="1" applyAlignment="1">
      <alignment horizontal="left" vertical="center"/>
    </xf>
    <xf numFmtId="9" fontId="26" fillId="0" borderId="8" xfId="0" applyNumberFormat="1" applyFont="1" applyBorder="1" applyAlignment="1">
      <alignment horizontal="left" vertical="center"/>
    </xf>
    <xf numFmtId="0" fontId="27" fillId="0" borderId="8" xfId="0" applyFont="1" applyBorder="1" applyAlignment="1">
      <alignment horizontal="left"/>
    </xf>
    <xf numFmtId="167" fontId="26" fillId="0" borderId="23" xfId="0" applyNumberFormat="1" applyFont="1" applyBorder="1" applyAlignment="1">
      <alignment horizontal="left"/>
    </xf>
    <xf numFmtId="9" fontId="26" fillId="0" borderId="16" xfId="0" applyNumberFormat="1" applyFont="1" applyBorder="1" applyAlignment="1">
      <alignment horizontal="center" vertical="center"/>
    </xf>
    <xf numFmtId="0" fontId="23" fillId="0" borderId="8" xfId="0" applyFont="1" applyBorder="1" applyAlignment="1">
      <alignment horizontal="left" vertical="center"/>
    </xf>
    <xf numFmtId="0" fontId="25" fillId="0" borderId="8" xfId="0" applyFont="1" applyBorder="1" applyAlignment="1">
      <alignment horizontal="left"/>
    </xf>
    <xf numFmtId="0" fontId="23" fillId="0" borderId="8" xfId="0" applyFont="1" applyBorder="1" applyAlignment="1">
      <alignment horizontal="left"/>
    </xf>
    <xf numFmtId="9" fontId="26" fillId="0" borderId="8" xfId="0" applyNumberFormat="1" applyFont="1" applyBorder="1" applyAlignment="1">
      <alignment horizontal="center" vertical="center"/>
    </xf>
    <xf numFmtId="0" fontId="26" fillId="0" borderId="9" xfId="0" applyFont="1" applyBorder="1" applyAlignment="1">
      <alignment horizontal="left" vertical="center"/>
    </xf>
    <xf numFmtId="9" fontId="26" fillId="0" borderId="9" xfId="0" applyNumberFormat="1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167" fontId="26" fillId="0" borderId="24" xfId="0" applyNumberFormat="1" applyFont="1" applyBorder="1" applyAlignment="1">
      <alignment horizontal="left"/>
    </xf>
    <xf numFmtId="9" fontId="26" fillId="0" borderId="17" xfId="0" applyNumberFormat="1" applyFont="1" applyBorder="1" applyAlignment="1">
      <alignment horizontal="center" vertical="center"/>
    </xf>
    <xf numFmtId="167" fontId="22" fillId="3" borderId="6" xfId="0" applyNumberFormat="1" applyFont="1" applyFill="1" applyBorder="1" applyAlignment="1">
      <alignment vertical="center"/>
    </xf>
    <xf numFmtId="0" fontId="13" fillId="9" borderId="2" xfId="0" applyFont="1" applyFill="1" applyBorder="1" applyAlignment="1">
      <alignment horizontal="center" vertical="center"/>
    </xf>
    <xf numFmtId="0" fontId="0" fillId="9" borderId="2" xfId="0" applyFill="1" applyBorder="1" applyAlignment="1">
      <alignment vertical="center"/>
    </xf>
    <xf numFmtId="10" fontId="12" fillId="9" borderId="2" xfId="3" applyNumberFormat="1" applyFont="1" applyFill="1" applyBorder="1"/>
    <xf numFmtId="0" fontId="0" fillId="9" borderId="2" xfId="0" applyFill="1" applyBorder="1"/>
    <xf numFmtId="10" fontId="12" fillId="9" borderId="2" xfId="0" applyNumberFormat="1" applyFont="1" applyFill="1" applyBorder="1"/>
    <xf numFmtId="0" fontId="5" fillId="9" borderId="2" xfId="0" applyFont="1" applyFill="1" applyBorder="1"/>
    <xf numFmtId="9" fontId="0" fillId="9" borderId="2" xfId="0" applyNumberFormat="1" applyFill="1" applyBorder="1"/>
    <xf numFmtId="10" fontId="12" fillId="9" borderId="2" xfId="3" quotePrefix="1" applyNumberFormat="1" applyFont="1" applyFill="1" applyBorder="1"/>
    <xf numFmtId="0" fontId="23" fillId="0" borderId="37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10" fontId="23" fillId="0" borderId="34" xfId="0" applyNumberFormat="1" applyFont="1" applyBorder="1" applyAlignment="1">
      <alignment horizontal="center" vertical="center"/>
    </xf>
    <xf numFmtId="10" fontId="23" fillId="0" borderId="43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166" fontId="23" fillId="0" borderId="33" xfId="0" applyNumberFormat="1" applyFont="1" applyBorder="1" applyAlignment="1">
      <alignment horizontal="center" vertical="center"/>
    </xf>
    <xf numFmtId="166" fontId="23" fillId="0" borderId="23" xfId="0" applyNumberFormat="1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31" fillId="3" borderId="28" xfId="0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1" fillId="3" borderId="30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18" fillId="3" borderId="31" xfId="0" applyFont="1" applyFill="1" applyBorder="1" applyAlignment="1">
      <alignment horizontal="left"/>
    </xf>
    <xf numFmtId="0" fontId="18" fillId="3" borderId="27" xfId="0" applyFont="1" applyFill="1" applyBorder="1" applyAlignment="1">
      <alignment horizontal="left"/>
    </xf>
    <xf numFmtId="0" fontId="18" fillId="3" borderId="18" xfId="0" applyFont="1" applyFill="1" applyBorder="1" applyAlignment="1">
      <alignment horizontal="left"/>
    </xf>
    <xf numFmtId="0" fontId="18" fillId="3" borderId="32" xfId="0" applyFont="1" applyFill="1" applyBorder="1" applyAlignment="1">
      <alignment horizontal="left"/>
    </xf>
    <xf numFmtId="4" fontId="17" fillId="0" borderId="0" xfId="0" applyNumberFormat="1" applyFont="1"/>
    <xf numFmtId="0" fontId="4" fillId="0" borderId="2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4" borderId="26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</cellXfs>
  <cellStyles count="13">
    <cellStyle name="Bueno" xfId="1"/>
    <cellStyle name="Encabezado 1" xfId="2"/>
    <cellStyle name="Millares" xfId="5" builtinId="3"/>
    <cellStyle name="Millares 2" xfId="11"/>
    <cellStyle name="Millares 3" xfId="9"/>
    <cellStyle name="Moneda" xfId="4" builtinId="4"/>
    <cellStyle name="Moneda 2" xfId="7"/>
    <cellStyle name="Moneda 3" xfId="10"/>
    <cellStyle name="Normal" xfId="0" builtinId="0"/>
    <cellStyle name="Normal 2" xfId="12"/>
    <cellStyle name="Normal 3" xfId="8"/>
    <cellStyle name="Porcentaje" xfId="3" builtinId="5"/>
    <cellStyle name="Porcentaje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952500</xdr:colOff>
      <xdr:row>0</xdr:row>
      <xdr:rowOff>0</xdr:rowOff>
    </xdr:from>
    <xdr:to>
      <xdr:col>15</xdr:col>
      <xdr:colOff>123264</xdr:colOff>
      <xdr:row>7</xdr:row>
      <xdr:rowOff>459442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CB8A8071-EAAC-4B3D-BF41-A948E059103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57882" y="0"/>
          <a:ext cx="6667499" cy="155761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1181099</xdr:colOff>
      <xdr:row>2</xdr:row>
      <xdr:rowOff>28576</xdr:rowOff>
    </xdr:from>
    <xdr:to>
      <xdr:col>8</xdr:col>
      <xdr:colOff>104774</xdr:colOff>
      <xdr:row>8</xdr:row>
      <xdr:rowOff>85726</xdr:rowOff>
    </xdr:to>
    <xdr:pic>
      <xdr:nvPicPr>
        <xdr:cNvPr id="5" name="officeArt object">
          <a:extLst>
            <a:ext uri="{FF2B5EF4-FFF2-40B4-BE49-F238E27FC236}">
              <a16:creationId xmlns:a16="http://schemas.microsoft.com/office/drawing/2014/main" id="{50031E2D-72E2-4DD9-9DFA-6EF861F4CAF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71824" y="352426"/>
          <a:ext cx="5457825" cy="1028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8283</xdr:colOff>
      <xdr:row>0</xdr:row>
      <xdr:rowOff>0</xdr:rowOff>
    </xdr:from>
    <xdr:to>
      <xdr:col>9</xdr:col>
      <xdr:colOff>952500</xdr:colOff>
      <xdr:row>6</xdr:row>
      <xdr:rowOff>124239</xdr:rowOff>
    </xdr:to>
    <xdr:pic>
      <xdr:nvPicPr>
        <xdr:cNvPr id="3" name="officeArt object">
          <a:extLst>
            <a:ext uri="{FF2B5EF4-FFF2-40B4-BE49-F238E27FC236}">
              <a16:creationId xmlns:a16="http://schemas.microsoft.com/office/drawing/2014/main" id="{FCE05BC3-1B3B-4F4B-B130-8827AFD719E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2413" y="0"/>
          <a:ext cx="4911587" cy="111815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ras\archivos\PabloAmado\Precios%20Registro\An_11_06_M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Hoja1"/>
      <sheetName val="Hoja2"/>
      <sheetName val="Hoja3"/>
      <sheetName val="Resumen"/>
      <sheetName val="IN-01-07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  <sheetName val="IN-02-10"/>
    </sheetNames>
    <sheetDataSet>
      <sheetData sheetId="0" refreshError="1">
        <row r="6">
          <cell r="A6" t="str">
            <v/>
          </cell>
        </row>
        <row r="8">
          <cell r="A8" t="str">
            <v>COMPUTO Y PRESUPUESTO</v>
          </cell>
        </row>
        <row r="9">
          <cell r="A9" t="str">
            <v>UBICACIÓN: BOLIVAR  Nº….</v>
          </cell>
        </row>
        <row r="10">
          <cell r="A10" t="str">
            <v>MES BASE: ENERO 2007</v>
          </cell>
        </row>
        <row r="12">
          <cell r="A12" t="str">
            <v>N°</v>
          </cell>
          <cell r="B12" t="str">
            <v>DESCRIPCION DEL ITEM</v>
          </cell>
          <cell r="C12" t="str">
            <v>UN.</v>
          </cell>
          <cell r="D12" t="str">
            <v>CANT.PARC.</v>
          </cell>
        </row>
        <row r="13">
          <cell r="A13">
            <v>1</v>
          </cell>
          <cell r="B13" t="str">
            <v>TRABAJOS PRELIMINARES</v>
          </cell>
        </row>
        <row r="14">
          <cell r="A14" t="str">
            <v>1.01</v>
          </cell>
          <cell r="B14" t="str">
            <v>Cerco provisorio de Chapas</v>
          </cell>
          <cell r="C14" t="str">
            <v>ml.</v>
          </cell>
        </row>
        <row r="15">
          <cell r="A15" t="str">
            <v>1.02</v>
          </cell>
          <cell r="B15" t="str">
            <v>Obrador</v>
          </cell>
          <cell r="C15" t="str">
            <v>gl.</v>
          </cell>
          <cell r="D15">
            <v>200</v>
          </cell>
        </row>
        <row r="16">
          <cell r="A16" t="str">
            <v>1.03</v>
          </cell>
          <cell r="B16" t="str">
            <v>Limpieza y nivelación del terreno</v>
          </cell>
          <cell r="C16" t="str">
            <v>m2</v>
          </cell>
          <cell r="D16">
            <v>480</v>
          </cell>
        </row>
        <row r="17">
          <cell r="A17" t="str">
            <v>1.04</v>
          </cell>
          <cell r="B17" t="str">
            <v>Replanteo de Obra</v>
          </cell>
          <cell r="C17" t="str">
            <v>m2</v>
          </cell>
          <cell r="D17">
            <v>1300</v>
          </cell>
        </row>
        <row r="18">
          <cell r="A18" t="str">
            <v>1.05</v>
          </cell>
          <cell r="B18" t="str">
            <v>Limpieza final de obra</v>
          </cell>
          <cell r="C18" t="str">
            <v>gl.</v>
          </cell>
        </row>
        <row r="19">
          <cell r="A19">
            <v>2</v>
          </cell>
          <cell r="B19" t="str">
            <v>MOVIMIENTOS DE TIERRA</v>
          </cell>
          <cell r="C19" t="str">
            <v>m3</v>
          </cell>
          <cell r="D19">
            <v>49.1</v>
          </cell>
        </row>
        <row r="20">
          <cell r="A20" t="str">
            <v>2.01</v>
          </cell>
          <cell r="B20" t="str">
            <v>Excavación de pozos estructurales a mano</v>
          </cell>
          <cell r="C20" t="str">
            <v>m3</v>
          </cell>
          <cell r="D20">
            <v>60</v>
          </cell>
        </row>
        <row r="21">
          <cell r="A21" t="str">
            <v>2.02</v>
          </cell>
          <cell r="B21" t="str">
            <v>Relleno a máquina</v>
          </cell>
          <cell r="C21" t="str">
            <v>m3</v>
          </cell>
          <cell r="D21">
            <v>50</v>
          </cell>
        </row>
        <row r="22">
          <cell r="A22" t="str">
            <v>2.03</v>
          </cell>
          <cell r="B22" t="str">
            <v>Relleno de sótano</v>
          </cell>
          <cell r="C22" t="str">
            <v>m3</v>
          </cell>
          <cell r="D22">
            <v>60</v>
          </cell>
        </row>
        <row r="23">
          <cell r="A23" t="str">
            <v>2.04</v>
          </cell>
          <cell r="B23" t="str">
            <v>Compactación a mano</v>
          </cell>
          <cell r="C23" t="str">
            <v>m3</v>
          </cell>
          <cell r="D23">
            <v>96.5</v>
          </cell>
        </row>
        <row r="24">
          <cell r="A24" t="str">
            <v>2.05</v>
          </cell>
          <cell r="B24" t="str">
            <v>Excavación de sanja a mano</v>
          </cell>
          <cell r="C24" t="str">
            <v>m3</v>
          </cell>
          <cell r="D24">
            <v>70</v>
          </cell>
        </row>
        <row r="25">
          <cell r="A25">
            <v>3</v>
          </cell>
          <cell r="B25" t="str">
            <v>DESMONTAJE</v>
          </cell>
        </row>
        <row r="26">
          <cell r="A26" t="str">
            <v>3.01</v>
          </cell>
          <cell r="B26" t="str">
            <v>De paneles divisorios</v>
          </cell>
          <cell r="C26" t="str">
            <v>m2</v>
          </cell>
          <cell r="D26">
            <v>39.200000000000003</v>
          </cell>
        </row>
        <row r="27">
          <cell r="A27" t="str">
            <v>3.02</v>
          </cell>
          <cell r="B27" t="str">
            <v xml:space="preserve">Desarme de mesada de graito </v>
          </cell>
          <cell r="C27" t="str">
            <v>m2</v>
          </cell>
          <cell r="D27">
            <v>2.7</v>
          </cell>
        </row>
        <row r="28">
          <cell r="A28" t="str">
            <v>3.03</v>
          </cell>
          <cell r="B28" t="str">
            <v xml:space="preserve">Desarme de muebles bajos </v>
          </cell>
          <cell r="C28" t="str">
            <v>m2</v>
          </cell>
          <cell r="D28">
            <v>2.25</v>
          </cell>
        </row>
        <row r="29">
          <cell r="A29" t="str">
            <v>3.04</v>
          </cell>
          <cell r="B29" t="str">
            <v>Desarme de carpinterías</v>
          </cell>
          <cell r="C29" t="str">
            <v>u.</v>
          </cell>
          <cell r="D29">
            <v>34</v>
          </cell>
        </row>
        <row r="30">
          <cell r="A30">
            <v>4</v>
          </cell>
          <cell r="B30" t="str">
            <v>DEMOLICION</v>
          </cell>
          <cell r="C30" t="str">
            <v>gl.</v>
          </cell>
          <cell r="D30">
            <v>2</v>
          </cell>
        </row>
        <row r="31">
          <cell r="A31" t="str">
            <v>4.01</v>
          </cell>
          <cell r="B31" t="str">
            <v>Muros en Gral.</v>
          </cell>
          <cell r="C31" t="str">
            <v>m3</v>
          </cell>
        </row>
        <row r="32">
          <cell r="A32" t="str">
            <v>4.02</v>
          </cell>
          <cell r="B32" t="str">
            <v>Revoques</v>
          </cell>
          <cell r="C32" t="str">
            <v>m2</v>
          </cell>
          <cell r="D32">
            <v>82</v>
          </cell>
        </row>
        <row r="33">
          <cell r="A33" t="str">
            <v>4.03</v>
          </cell>
          <cell r="B33" t="str">
            <v>De pisos y umbrales</v>
          </cell>
          <cell r="C33" t="str">
            <v>m2</v>
          </cell>
          <cell r="D33">
            <v>45</v>
          </cell>
        </row>
        <row r="34">
          <cell r="A34" t="str">
            <v>4.04</v>
          </cell>
          <cell r="B34" t="str">
            <v>Contrapisos</v>
          </cell>
          <cell r="C34" t="str">
            <v>m2</v>
          </cell>
          <cell r="D34">
            <v>185</v>
          </cell>
        </row>
        <row r="35">
          <cell r="A35" t="str">
            <v>4.04</v>
          </cell>
          <cell r="B35" t="str">
            <v xml:space="preserve">Contrapiso de mesada </v>
          </cell>
          <cell r="C35" t="str">
            <v>m2</v>
          </cell>
          <cell r="D35">
            <v>2.7</v>
          </cell>
        </row>
        <row r="36">
          <cell r="A36" t="str">
            <v>4.05</v>
          </cell>
          <cell r="B36" t="str">
            <v>Contrapiso de placard</v>
          </cell>
          <cell r="C36" t="str">
            <v>m2</v>
          </cell>
          <cell r="D36">
            <v>0.8</v>
          </cell>
        </row>
        <row r="37">
          <cell r="A37" t="str">
            <v>4.06</v>
          </cell>
          <cell r="B37" t="str">
            <v>Contrapiso pasillo</v>
          </cell>
          <cell r="C37" t="str">
            <v>m2</v>
          </cell>
          <cell r="D37">
            <v>15</v>
          </cell>
        </row>
        <row r="38">
          <cell r="A38" t="str">
            <v>4.05</v>
          </cell>
          <cell r="B38" t="str">
            <v>De Revestimientos</v>
          </cell>
          <cell r="C38" t="str">
            <v>m2</v>
          </cell>
          <cell r="D38">
            <v>20</v>
          </cell>
        </row>
        <row r="39">
          <cell r="A39" t="str">
            <v>4.06</v>
          </cell>
          <cell r="B39" t="str">
            <v>De cielorrasos</v>
          </cell>
          <cell r="C39" t="str">
            <v>m2</v>
          </cell>
        </row>
        <row r="40">
          <cell r="A40">
            <v>5</v>
          </cell>
          <cell r="B40" t="str">
            <v>ESTRUCTURA RESISTENTE</v>
          </cell>
          <cell r="C40" t="str">
            <v>m2</v>
          </cell>
          <cell r="D40">
            <v>52.5</v>
          </cell>
        </row>
        <row r="41">
          <cell r="A41" t="str">
            <v>5.01</v>
          </cell>
          <cell r="B41" t="str">
            <v>Hº de limpieza</v>
          </cell>
          <cell r="C41" t="str">
            <v>m2</v>
          </cell>
          <cell r="D41">
            <v>36</v>
          </cell>
        </row>
        <row r="42">
          <cell r="A42" t="str">
            <v>5.02</v>
          </cell>
          <cell r="B42" t="str">
            <v>Hº Aº p/bases aisladas</v>
          </cell>
          <cell r="C42" t="str">
            <v>m3</v>
          </cell>
          <cell r="D42">
            <v>26.1</v>
          </cell>
        </row>
        <row r="43">
          <cell r="A43" t="str">
            <v>5.03</v>
          </cell>
          <cell r="B43" t="str">
            <v>Vigas de Encad. Inferior</v>
          </cell>
          <cell r="C43" t="str">
            <v>m3</v>
          </cell>
          <cell r="D43">
            <v>0.6</v>
          </cell>
        </row>
        <row r="44">
          <cell r="A44" t="str">
            <v>5.04</v>
          </cell>
          <cell r="B44" t="str">
            <v>Columnas Resistente</v>
          </cell>
          <cell r="C44" t="str">
            <v>m3</v>
          </cell>
          <cell r="D44">
            <v>14.37</v>
          </cell>
        </row>
        <row r="45">
          <cell r="A45" t="str">
            <v>5.05</v>
          </cell>
          <cell r="B45" t="str">
            <v>Vigas de Encad. Superior</v>
          </cell>
          <cell r="C45" t="str">
            <v>m3</v>
          </cell>
          <cell r="D45">
            <v>0.48</v>
          </cell>
        </row>
        <row r="46">
          <cell r="A46" t="str">
            <v>5.06</v>
          </cell>
          <cell r="B46" t="str">
            <v>Vigas resistentes</v>
          </cell>
          <cell r="C46" t="str">
            <v>m3</v>
          </cell>
          <cell r="D46">
            <v>12</v>
          </cell>
        </row>
        <row r="47">
          <cell r="A47" t="str">
            <v>5.07</v>
          </cell>
          <cell r="B47" t="str">
            <v>Losa Maciza e=10cm.</v>
          </cell>
          <cell r="C47" t="str">
            <v>m3</v>
          </cell>
          <cell r="D47">
            <v>26.25</v>
          </cell>
        </row>
        <row r="48">
          <cell r="A48">
            <v>6</v>
          </cell>
          <cell r="B48" t="str">
            <v>CONTRAPISOS</v>
          </cell>
        </row>
        <row r="49">
          <cell r="A49" t="str">
            <v>6.01</v>
          </cell>
          <cell r="B49" t="str">
            <v>Sobre terreno nat. -esp=12cm.</v>
          </cell>
          <cell r="C49" t="str">
            <v>m2</v>
          </cell>
          <cell r="D49">
            <v>270</v>
          </cell>
        </row>
        <row r="50">
          <cell r="A50" t="str">
            <v>6.02</v>
          </cell>
          <cell r="B50" t="str">
            <v>Sobre terreno de relleno y compactado-esp=12cm.</v>
          </cell>
          <cell r="C50" t="str">
            <v>m2</v>
          </cell>
          <cell r="D50">
            <v>100</v>
          </cell>
        </row>
        <row r="51">
          <cell r="A51" t="str">
            <v>6.03</v>
          </cell>
          <cell r="B51" t="str">
            <v>Sobre terreno nat. Armado-esp=10cm.</v>
          </cell>
          <cell r="C51" t="str">
            <v>m2</v>
          </cell>
          <cell r="D51">
            <v>213</v>
          </cell>
        </row>
        <row r="52">
          <cell r="A52" t="str">
            <v>6.04</v>
          </cell>
          <cell r="B52" t="str">
            <v>Sobre losa e=5cm.</v>
          </cell>
          <cell r="C52" t="str">
            <v>m2</v>
          </cell>
          <cell r="D52">
            <v>26.25</v>
          </cell>
        </row>
        <row r="53">
          <cell r="A53" t="str">
            <v>6.05</v>
          </cell>
          <cell r="B53" t="str">
            <v>Bajo mesadas</v>
          </cell>
          <cell r="C53" t="str">
            <v>m2</v>
          </cell>
          <cell r="D53">
            <v>32</v>
          </cell>
        </row>
        <row r="54">
          <cell r="A54">
            <v>7</v>
          </cell>
          <cell r="B54" t="str">
            <v>MAMPOSTERÍAS</v>
          </cell>
        </row>
        <row r="55">
          <cell r="A55" t="str">
            <v>7.01</v>
          </cell>
          <cell r="B55" t="str">
            <v>De ladrillo macizo común-esp=30cm.</v>
          </cell>
          <cell r="C55" t="str">
            <v>m3</v>
          </cell>
          <cell r="D55">
            <v>15</v>
          </cell>
        </row>
        <row r="56">
          <cell r="A56" t="str">
            <v>7.02</v>
          </cell>
          <cell r="B56" t="str">
            <v>De ladrillo hueco-18x18x30</v>
          </cell>
          <cell r="C56" t="str">
            <v>m2</v>
          </cell>
          <cell r="D56">
            <v>3340</v>
          </cell>
        </row>
        <row r="57">
          <cell r="A57" t="str">
            <v>7.03</v>
          </cell>
          <cell r="B57" t="str">
            <v>De ladrillo hueco-12x18x30</v>
          </cell>
          <cell r="C57" t="str">
            <v>m2</v>
          </cell>
          <cell r="D57">
            <v>114</v>
          </cell>
        </row>
        <row r="58">
          <cell r="A58">
            <v>8</v>
          </cell>
          <cell r="B58" t="str">
            <v>AISLACIONES</v>
          </cell>
          <cell r="C58" t="str">
            <v>m2</v>
          </cell>
          <cell r="D58">
            <v>160</v>
          </cell>
        </row>
        <row r="59">
          <cell r="A59" t="str">
            <v>8.01</v>
          </cell>
          <cell r="B59" t="str">
            <v>Capa aisladora de concreto e hidrófugo</v>
          </cell>
          <cell r="C59" t="str">
            <v>m2</v>
          </cell>
          <cell r="D59">
            <v>12</v>
          </cell>
        </row>
        <row r="60">
          <cell r="A60" t="str">
            <v>8.02</v>
          </cell>
          <cell r="B60" t="str">
            <v>Pintura asfáltica p/contrapisos, losas y canteros</v>
          </cell>
          <cell r="C60" t="str">
            <v>m2</v>
          </cell>
        </row>
        <row r="61">
          <cell r="A61" t="str">
            <v>8.03</v>
          </cell>
          <cell r="B61" t="str">
            <v>Telgopor 25mm. Semi duro</v>
          </cell>
          <cell r="C61" t="str">
            <v>m2</v>
          </cell>
          <cell r="D61">
            <v>130</v>
          </cell>
        </row>
        <row r="62">
          <cell r="A62">
            <v>9</v>
          </cell>
          <cell r="B62" t="str">
            <v>REVOQUES</v>
          </cell>
          <cell r="C62" t="str">
            <v>m2</v>
          </cell>
          <cell r="D62">
            <v>653</v>
          </cell>
        </row>
        <row r="63">
          <cell r="A63" t="str">
            <v>9.01</v>
          </cell>
          <cell r="B63" t="str">
            <v>Exterior a la cal</v>
          </cell>
          <cell r="C63" t="str">
            <v>m2</v>
          </cell>
          <cell r="D63">
            <v>26.25</v>
          </cell>
        </row>
        <row r="64">
          <cell r="A64" t="str">
            <v>9.02</v>
          </cell>
          <cell r="B64" t="str">
            <v>Grueso y Fina a la cal interior</v>
          </cell>
          <cell r="C64" t="str">
            <v>m2</v>
          </cell>
        </row>
        <row r="65">
          <cell r="A65">
            <v>10</v>
          </cell>
          <cell r="B65" t="str">
            <v>PISOS</v>
          </cell>
          <cell r="C65" t="str">
            <v>m2</v>
          </cell>
          <cell r="D65">
            <v>1591</v>
          </cell>
        </row>
        <row r="66">
          <cell r="A66" t="str">
            <v>10.01</v>
          </cell>
          <cell r="B66" t="str">
            <v>Mosaico calcáreo (vereda) 16 panes</v>
          </cell>
          <cell r="C66" t="str">
            <v>m2</v>
          </cell>
          <cell r="D66">
            <v>5828</v>
          </cell>
        </row>
        <row r="67">
          <cell r="A67" t="str">
            <v>10.02</v>
          </cell>
          <cell r="B67" t="str">
            <v>Mosaico calcáreo (patios interiores) 64 panes</v>
          </cell>
          <cell r="C67" t="str">
            <v>m2</v>
          </cell>
        </row>
        <row r="68">
          <cell r="A68" t="str">
            <v>10.03</v>
          </cell>
          <cell r="B68" t="str">
            <v>Baldosas cerámicas negras</v>
          </cell>
          <cell r="C68" t="str">
            <v>m2</v>
          </cell>
          <cell r="D68">
            <v>205</v>
          </cell>
        </row>
        <row r="69">
          <cell r="A69" t="str">
            <v>10.04</v>
          </cell>
          <cell r="B69" t="str">
            <v>Granito 30x30</v>
          </cell>
          <cell r="C69" t="str">
            <v>m2</v>
          </cell>
          <cell r="D69">
            <v>175</v>
          </cell>
        </row>
        <row r="70">
          <cell r="A70" t="str">
            <v>10.05</v>
          </cell>
          <cell r="B70" t="str">
            <v>Granito 15x15</v>
          </cell>
          <cell r="C70" t="str">
            <v>m2</v>
          </cell>
          <cell r="D70">
            <v>35</v>
          </cell>
        </row>
        <row r="71">
          <cell r="A71" t="str">
            <v>10.06</v>
          </cell>
          <cell r="B71" t="str">
            <v>Antideslizante (goma vainilla)</v>
          </cell>
          <cell r="C71" t="str">
            <v>m2</v>
          </cell>
          <cell r="D71">
            <v>780</v>
          </cell>
        </row>
        <row r="72">
          <cell r="A72" t="str">
            <v>10.07</v>
          </cell>
          <cell r="B72" t="str">
            <v>Carpeta de nivelación</v>
          </cell>
          <cell r="C72" t="str">
            <v>m2</v>
          </cell>
          <cell r="D72">
            <v>78</v>
          </cell>
        </row>
        <row r="73">
          <cell r="A73">
            <v>11</v>
          </cell>
          <cell r="B73" t="str">
            <v>ZOCALOS-ZOLIAS-UMBRALES-ANTPECHOS</v>
          </cell>
          <cell r="C73" t="str">
            <v>m2</v>
          </cell>
          <cell r="D73">
            <v>6</v>
          </cell>
        </row>
        <row r="74">
          <cell r="A74" t="str">
            <v>11.01</v>
          </cell>
          <cell r="B74" t="str">
            <v xml:space="preserve">Zócalos </v>
          </cell>
          <cell r="C74" t="str">
            <v>m2</v>
          </cell>
          <cell r="D74">
            <v>1279</v>
          </cell>
        </row>
        <row r="75">
          <cell r="A75">
            <v>11</v>
          </cell>
          <cell r="B75" t="str">
            <v>Reundido concreto alisado(Exterior) h=10cm.</v>
          </cell>
          <cell r="C75" t="str">
            <v>ml.</v>
          </cell>
        </row>
        <row r="76">
          <cell r="A76" t="str">
            <v>11.01</v>
          </cell>
          <cell r="B76" t="str">
            <v>Granito</v>
          </cell>
          <cell r="C76" t="str">
            <v>m2</v>
          </cell>
        </row>
        <row r="77">
          <cell r="B77" t="str">
            <v>Cerámico</v>
          </cell>
          <cell r="C77" t="str">
            <v>m2</v>
          </cell>
          <cell r="D77">
            <v>195</v>
          </cell>
        </row>
        <row r="78">
          <cell r="A78" t="str">
            <v>11.02</v>
          </cell>
          <cell r="B78" t="str">
            <v>Zolías</v>
          </cell>
          <cell r="C78" t="str">
            <v>m2</v>
          </cell>
          <cell r="D78">
            <v>35</v>
          </cell>
        </row>
        <row r="79">
          <cell r="B79" t="str">
            <v>Granito</v>
          </cell>
          <cell r="C79" t="str">
            <v>m2</v>
          </cell>
          <cell r="D79">
            <v>15</v>
          </cell>
        </row>
        <row r="80">
          <cell r="A80" t="str">
            <v>11.03</v>
          </cell>
          <cell r="B80" t="str">
            <v>Umbrales</v>
          </cell>
        </row>
        <row r="81">
          <cell r="B81" t="str">
            <v>Granito</v>
          </cell>
          <cell r="C81" t="str">
            <v>m2</v>
          </cell>
          <cell r="D81">
            <v>8</v>
          </cell>
        </row>
        <row r="82">
          <cell r="A82" t="str">
            <v>11.04</v>
          </cell>
          <cell r="B82" t="str">
            <v>Antepechos</v>
          </cell>
        </row>
        <row r="83">
          <cell r="B83" t="str">
            <v>HºAº</v>
          </cell>
          <cell r="C83" t="str">
            <v>m2</v>
          </cell>
          <cell r="D83">
            <v>7.8</v>
          </cell>
        </row>
        <row r="84">
          <cell r="A84">
            <v>12</v>
          </cell>
          <cell r="B84" t="str">
            <v>Revestimientos</v>
          </cell>
        </row>
        <row r="85">
          <cell r="A85" t="str">
            <v>12.01</v>
          </cell>
          <cell r="B85" t="str">
            <v>azulejos</v>
          </cell>
          <cell r="C85" t="str">
            <v>m2</v>
          </cell>
          <cell r="D85">
            <v>5.5</v>
          </cell>
        </row>
        <row r="86">
          <cell r="A86">
            <v>13</v>
          </cell>
          <cell r="B86" t="str">
            <v>CIELORRASOS</v>
          </cell>
        </row>
        <row r="87">
          <cell r="A87" t="str">
            <v>13.01</v>
          </cell>
          <cell r="B87" t="str">
            <v>Aplicado a la cal</v>
          </cell>
          <cell r="C87" t="str">
            <v>m2</v>
          </cell>
          <cell r="D87">
            <v>355</v>
          </cell>
        </row>
        <row r="88">
          <cell r="A88" t="str">
            <v>13.02</v>
          </cell>
          <cell r="B88" t="str">
            <v>Suspendido de placas de yeso</v>
          </cell>
          <cell r="C88" t="str">
            <v>m2</v>
          </cell>
        </row>
        <row r="89">
          <cell r="A89" t="str">
            <v>13.03</v>
          </cell>
          <cell r="B89" t="str">
            <v>Suspendido de yeso</v>
          </cell>
          <cell r="C89" t="str">
            <v>m2</v>
          </cell>
          <cell r="D89">
            <v>146</v>
          </cell>
        </row>
        <row r="90">
          <cell r="A90">
            <v>14</v>
          </cell>
          <cell r="B90" t="str">
            <v>PINTURA</v>
          </cell>
          <cell r="C90" t="str">
            <v>m2</v>
          </cell>
          <cell r="D90">
            <v>60</v>
          </cell>
        </row>
        <row r="91">
          <cell r="A91" t="str">
            <v>14.01</v>
          </cell>
          <cell r="B91" t="str">
            <v>Látex exterior</v>
          </cell>
          <cell r="C91" t="str">
            <v>m2</v>
          </cell>
          <cell r="D91">
            <v>440</v>
          </cell>
        </row>
        <row r="92">
          <cell r="A92" t="str">
            <v>14.02</v>
          </cell>
          <cell r="B92" t="str">
            <v>Látex interior</v>
          </cell>
          <cell r="C92" t="str">
            <v>m2</v>
          </cell>
        </row>
        <row r="93">
          <cell r="A93" t="str">
            <v>14.03</v>
          </cell>
          <cell r="B93" t="str">
            <v>Para cielorrasos</v>
          </cell>
          <cell r="C93" t="str">
            <v>m2</v>
          </cell>
          <cell r="D93">
            <v>1591</v>
          </cell>
        </row>
        <row r="94">
          <cell r="A94" t="str">
            <v>14.04</v>
          </cell>
          <cell r="B94" t="str">
            <v>En carpintería metálica</v>
          </cell>
          <cell r="C94" t="str">
            <v>m2</v>
          </cell>
          <cell r="D94">
            <v>5828</v>
          </cell>
        </row>
        <row r="95">
          <cell r="A95" t="str">
            <v>14.05</v>
          </cell>
          <cell r="B95" t="str">
            <v>En carpintería de madera</v>
          </cell>
          <cell r="C95" t="str">
            <v>m2</v>
          </cell>
          <cell r="D95">
            <v>840</v>
          </cell>
        </row>
        <row r="96">
          <cell r="A96">
            <v>15</v>
          </cell>
          <cell r="B96" t="str">
            <v>JUNTAS DE DILATACION</v>
          </cell>
          <cell r="C96" t="str">
            <v>m2</v>
          </cell>
          <cell r="D96">
            <v>27.5</v>
          </cell>
        </row>
        <row r="97">
          <cell r="A97" t="str">
            <v>15.01</v>
          </cell>
          <cell r="B97" t="str">
            <v>Juntas varias</v>
          </cell>
          <cell r="C97" t="str">
            <v>gl.</v>
          </cell>
          <cell r="D97">
            <v>70</v>
          </cell>
        </row>
        <row r="98">
          <cell r="A98">
            <v>16</v>
          </cell>
          <cell r="B98" t="str">
            <v>CARPINTERIAS</v>
          </cell>
        </row>
        <row r="99">
          <cell r="A99" t="str">
            <v>16.01</v>
          </cell>
          <cell r="B99" t="str">
            <v>Ventanas de aluminio Nuevas</v>
          </cell>
          <cell r="C99" t="str">
            <v>gl.</v>
          </cell>
        </row>
        <row r="100">
          <cell r="A100" t="str">
            <v>16.02</v>
          </cell>
          <cell r="B100" t="str">
            <v>Puertas de aluminio nuevas</v>
          </cell>
          <cell r="C100" t="str">
            <v>gl.</v>
          </cell>
        </row>
        <row r="101">
          <cell r="A101" t="str">
            <v>16.03</v>
          </cell>
          <cell r="B101" t="str">
            <v>Blindex (V1-P7)</v>
          </cell>
          <cell r="C101" t="str">
            <v>gl.</v>
          </cell>
        </row>
        <row r="102">
          <cell r="A102" t="str">
            <v>16.04</v>
          </cell>
          <cell r="B102" t="str">
            <v>Puertas a reutilizar (restaurar) interiores</v>
          </cell>
          <cell r="C102" t="str">
            <v>u.</v>
          </cell>
        </row>
        <row r="103">
          <cell r="A103" t="str">
            <v>16.05</v>
          </cell>
          <cell r="B103" t="str">
            <v>Puertas nuevas interiores</v>
          </cell>
          <cell r="C103" t="str">
            <v>gl.</v>
          </cell>
        </row>
        <row r="104">
          <cell r="A104" t="str">
            <v>16.04</v>
          </cell>
          <cell r="B104" t="str">
            <v>P1-N_3,00x2,20mts. (1)</v>
          </cell>
          <cell r="C104" t="str">
            <v>gl.</v>
          </cell>
          <cell r="D104">
            <v>29</v>
          </cell>
        </row>
        <row r="105">
          <cell r="A105" t="str">
            <v>16.05</v>
          </cell>
          <cell r="B105" t="str">
            <v>P2-N_1,60x2,20mts. (3)</v>
          </cell>
          <cell r="C105" t="str">
            <v>gl.</v>
          </cell>
        </row>
        <row r="106">
          <cell r="B106" t="str">
            <v>P3-N_0,80x2,20mts. (1)</v>
          </cell>
          <cell r="C106" t="str">
            <v>gl.</v>
          </cell>
          <cell r="D106">
            <v>1</v>
          </cell>
        </row>
        <row r="107">
          <cell r="B107" t="str">
            <v>P4-N_0,80x2,20mts. (1)</v>
          </cell>
          <cell r="C107" t="str">
            <v>gl.</v>
          </cell>
          <cell r="D107">
            <v>3</v>
          </cell>
        </row>
        <row r="108">
          <cell r="B108" t="str">
            <v>P5-N_1,60x2,20mts. (1)</v>
          </cell>
          <cell r="C108" t="str">
            <v>gl.</v>
          </cell>
          <cell r="D108">
            <v>1</v>
          </cell>
        </row>
        <row r="109">
          <cell r="B109" t="str">
            <v>P6-N_1,64x2,20mts. (2) vidrio laminado 4+4</v>
          </cell>
          <cell r="C109" t="str">
            <v>gl.</v>
          </cell>
          <cell r="D109">
            <v>1</v>
          </cell>
        </row>
        <row r="110">
          <cell r="B110" t="str">
            <v>P7-N_1,00x2,10mts. (1)</v>
          </cell>
          <cell r="C110" t="str">
            <v>gl.</v>
          </cell>
          <cell r="D110">
            <v>1</v>
          </cell>
        </row>
        <row r="111">
          <cell r="B111" t="str">
            <v>P8-N_1,10x2,10mts. (1)</v>
          </cell>
          <cell r="C111" t="str">
            <v>gl.</v>
          </cell>
          <cell r="D111">
            <v>2</v>
          </cell>
        </row>
        <row r="112">
          <cell r="B112" t="str">
            <v>P9-N_1,00x2,10mts. (2)</v>
          </cell>
          <cell r="C112" t="str">
            <v>gl.</v>
          </cell>
          <cell r="D112">
            <v>1</v>
          </cell>
        </row>
        <row r="113">
          <cell r="B113" t="str">
            <v>P10-N_0,80x2,10mts. (1)</v>
          </cell>
          <cell r="C113" t="str">
            <v>gl.</v>
          </cell>
          <cell r="D113">
            <v>1</v>
          </cell>
        </row>
        <row r="114">
          <cell r="B114" t="str">
            <v>P11-N_1,40x2,10mts. (3)</v>
          </cell>
          <cell r="C114" t="str">
            <v>gl.</v>
          </cell>
          <cell r="D114">
            <v>2</v>
          </cell>
        </row>
        <row r="115">
          <cell r="B115" t="str">
            <v>P12-N_0,85x2,10mts. (1)</v>
          </cell>
          <cell r="C115" t="str">
            <v>gl.</v>
          </cell>
          <cell r="D115">
            <v>1</v>
          </cell>
        </row>
        <row r="116">
          <cell r="B116" t="str">
            <v>P13-N_1,00x2,10mts. (3)</v>
          </cell>
          <cell r="C116" t="str">
            <v>gl.</v>
          </cell>
          <cell r="D116">
            <v>3</v>
          </cell>
        </row>
        <row r="117">
          <cell r="B117" t="str">
            <v>P14-N_1,00x2,10mts. (1)</v>
          </cell>
          <cell r="C117" t="str">
            <v>gl.</v>
          </cell>
          <cell r="D117">
            <v>1</v>
          </cell>
        </row>
        <row r="118">
          <cell r="B118" t="str">
            <v>P15-N_1,40x2,10mts. (3)</v>
          </cell>
          <cell r="C118" t="str">
            <v>gl.</v>
          </cell>
          <cell r="D118">
            <v>3</v>
          </cell>
        </row>
        <row r="119">
          <cell r="B119" t="str">
            <v>P16-N_0,70x1,80mts. (6)</v>
          </cell>
          <cell r="C119" t="str">
            <v>gl.</v>
          </cell>
          <cell r="D119">
            <v>1</v>
          </cell>
        </row>
        <row r="120">
          <cell r="B120" t="str">
            <v>P17-N_0,70x2,10mts. (2)</v>
          </cell>
          <cell r="C120" t="str">
            <v>gl.</v>
          </cell>
          <cell r="D120">
            <v>3</v>
          </cell>
        </row>
        <row r="121">
          <cell r="A121">
            <v>17</v>
          </cell>
          <cell r="B121" t="str">
            <v>Vidrios y Espejos</v>
          </cell>
          <cell r="C121" t="str">
            <v>gl.</v>
          </cell>
          <cell r="D121">
            <v>6</v>
          </cell>
        </row>
        <row r="122">
          <cell r="A122" t="str">
            <v>17.01</v>
          </cell>
          <cell r="B122" t="str">
            <v>Vidrios (cristal float)</v>
          </cell>
          <cell r="C122" t="str">
            <v>gl.</v>
          </cell>
          <cell r="D122">
            <v>2</v>
          </cell>
        </row>
        <row r="123">
          <cell r="A123">
            <v>17</v>
          </cell>
          <cell r="B123" t="str">
            <v>Transparentes 4mm.</v>
          </cell>
          <cell r="C123" t="str">
            <v>m2</v>
          </cell>
        </row>
        <row r="124">
          <cell r="A124" t="str">
            <v>17.01</v>
          </cell>
          <cell r="B124" t="str">
            <v>Translúcidos (acanalado o rayado vertical)</v>
          </cell>
          <cell r="C124" t="str">
            <v>m2</v>
          </cell>
        </row>
        <row r="125">
          <cell r="A125" t="str">
            <v>17.02</v>
          </cell>
          <cell r="B125" t="str">
            <v>Espejos</v>
          </cell>
          <cell r="C125" t="str">
            <v>m2</v>
          </cell>
          <cell r="D125">
            <v>50</v>
          </cell>
        </row>
        <row r="126">
          <cell r="A126">
            <v>18</v>
          </cell>
          <cell r="B126" t="str">
            <v>HERRERIA</v>
          </cell>
          <cell r="C126" t="str">
            <v>m2</v>
          </cell>
          <cell r="D126">
            <v>7</v>
          </cell>
        </row>
        <row r="127">
          <cell r="A127" t="str">
            <v>18.01</v>
          </cell>
          <cell r="B127" t="str">
            <v>Rejas para ventanas exteriores</v>
          </cell>
          <cell r="C127" t="str">
            <v>m2</v>
          </cell>
          <cell r="D127">
            <v>2.5</v>
          </cell>
        </row>
        <row r="128">
          <cell r="A128" t="str">
            <v>18.02</v>
          </cell>
          <cell r="B128" t="str">
            <v>Escalera marinera</v>
          </cell>
          <cell r="C128" t="str">
            <v>gl.</v>
          </cell>
        </row>
        <row r="129">
          <cell r="A129" t="str">
            <v>18.03</v>
          </cell>
          <cell r="B129" t="str">
            <v>Rejas y puertas exteriores</v>
          </cell>
          <cell r="C129" t="str">
            <v>gl.</v>
          </cell>
          <cell r="D129" t="str">
            <v>21,6m2</v>
          </cell>
        </row>
        <row r="130">
          <cell r="A130">
            <v>19</v>
          </cell>
          <cell r="B130" t="str">
            <v>Varios</v>
          </cell>
          <cell r="C130" t="str">
            <v>gl.</v>
          </cell>
        </row>
        <row r="131">
          <cell r="A131" t="str">
            <v>19.01</v>
          </cell>
          <cell r="B131" t="str">
            <v>Mesadas de granito</v>
          </cell>
          <cell r="C131" t="str">
            <v>m2</v>
          </cell>
        </row>
        <row r="132">
          <cell r="A132" t="str">
            <v>19.02</v>
          </cell>
          <cell r="B132" t="str">
            <v>Placas de Granito (Divisorias mingitorios) 0,35x1mts.</v>
          </cell>
          <cell r="C132" t="str">
            <v>m2</v>
          </cell>
          <cell r="D132">
            <v>3</v>
          </cell>
        </row>
        <row r="133">
          <cell r="A133" t="str">
            <v>19.03</v>
          </cell>
          <cell r="B133" t="str">
            <v>Muebles bajo mesada</v>
          </cell>
          <cell r="C133" t="str">
            <v>ml.</v>
          </cell>
          <cell r="D133">
            <v>33.200000000000003</v>
          </cell>
        </row>
        <row r="134">
          <cell r="A134" t="str">
            <v>19.04</v>
          </cell>
          <cell r="B134" t="str">
            <v>Cortinas americanas</v>
          </cell>
          <cell r="C134" t="str">
            <v>gl.</v>
          </cell>
          <cell r="D134">
            <v>1.05</v>
          </cell>
        </row>
        <row r="135">
          <cell r="A135" t="str">
            <v>19.05</v>
          </cell>
          <cell r="B135" t="str">
            <v>Cartelería</v>
          </cell>
          <cell r="C135" t="str">
            <v>gl.</v>
          </cell>
          <cell r="D135">
            <v>36</v>
          </cell>
        </row>
        <row r="136">
          <cell r="A136" t="str">
            <v>19.06</v>
          </cell>
          <cell r="B136" t="str">
            <v>Señalética</v>
          </cell>
          <cell r="C136" t="str">
            <v>gl.</v>
          </cell>
        </row>
        <row r="137">
          <cell r="A137" t="str">
            <v>19.07</v>
          </cell>
          <cell r="B137" t="str">
            <v>Pasamanos p/rampa y hall de acceso</v>
          </cell>
          <cell r="C137" t="str">
            <v>gl.</v>
          </cell>
        </row>
        <row r="138">
          <cell r="A138">
            <v>20</v>
          </cell>
          <cell r="B138" t="str">
            <v>INSTALACION DE GAS</v>
          </cell>
          <cell r="C138" t="str">
            <v>gl.</v>
          </cell>
        </row>
        <row r="139">
          <cell r="A139">
            <v>21</v>
          </cell>
          <cell r="B139" t="str">
            <v>INSTALACION SANITARIA</v>
          </cell>
          <cell r="C139" t="str">
            <v>gl.</v>
          </cell>
        </row>
        <row r="140">
          <cell r="A140">
            <v>22</v>
          </cell>
          <cell r="B140" t="str">
            <v>INSTALACION ELECTRICA</v>
          </cell>
          <cell r="C140" t="str">
            <v>gl.</v>
          </cell>
        </row>
        <row r="141">
          <cell r="A141">
            <v>23</v>
          </cell>
          <cell r="B141" t="str">
            <v>INSTALACION DE AIRE ACONDICIONADO</v>
          </cell>
          <cell r="C141" t="str">
            <v>gl.</v>
          </cell>
        </row>
        <row r="142">
          <cell r="A142">
            <v>22</v>
          </cell>
          <cell r="B142" t="str">
            <v>INSTALACION ELECTRICA</v>
          </cell>
          <cell r="C142" t="str">
            <v>gl.</v>
          </cell>
        </row>
        <row r="143">
          <cell r="A143" t="str">
            <v>TOTAL 1</v>
          </cell>
          <cell r="B143" t="str">
            <v>INSTALACION DE AIRE ACONDICIONADO</v>
          </cell>
          <cell r="C143" t="str">
            <v>gl.</v>
          </cell>
        </row>
        <row r="144">
          <cell r="A144" t="str">
            <v xml:space="preserve">GASTOS GENERALES </v>
          </cell>
        </row>
        <row r="145">
          <cell r="A145" t="str">
            <v xml:space="preserve">BENEFICIOS </v>
          </cell>
        </row>
        <row r="146">
          <cell r="A146" t="str">
            <v>TOTAL2</v>
          </cell>
        </row>
        <row r="147">
          <cell r="A147" t="str">
            <v xml:space="preserve">IVA </v>
          </cell>
        </row>
        <row r="148">
          <cell r="A148" t="str">
            <v>TOTAL2</v>
          </cell>
        </row>
        <row r="149">
          <cell r="A149" t="str">
            <v>TOTAL</v>
          </cell>
        </row>
        <row r="151">
          <cell r="A151" t="str">
            <v>TOTAL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R39"/>
  <sheetViews>
    <sheetView tabSelected="1" topLeftCell="A4" zoomScale="85" zoomScaleNormal="85" workbookViewId="0">
      <selection activeCell="H40" sqref="H40"/>
    </sheetView>
  </sheetViews>
  <sheetFormatPr baseColWidth="10" defaultColWidth="10.7109375" defaultRowHeight="12.75" x14ac:dyDescent="0.2"/>
  <cols>
    <col min="1" max="1" width="3.7109375" customWidth="1"/>
    <col min="2" max="2" width="4.85546875" customWidth="1"/>
    <col min="3" max="3" width="59.85546875" customWidth="1"/>
    <col min="4" max="4" width="4" bestFit="1" customWidth="1"/>
    <col min="5" max="5" width="10.7109375" bestFit="1" customWidth="1"/>
    <col min="6" max="6" width="14.5703125" bestFit="1" customWidth="1"/>
    <col min="7" max="7" width="19" bestFit="1" customWidth="1"/>
    <col min="8" max="8" width="13.42578125" bestFit="1" customWidth="1"/>
    <col min="9" max="9" width="19.85546875" customWidth="1"/>
    <col min="10" max="10" width="13.85546875" customWidth="1"/>
    <col min="11" max="11" width="17.85546875" bestFit="1" customWidth="1"/>
    <col min="12" max="12" width="19.42578125" customWidth="1"/>
    <col min="13" max="13" width="11.7109375" hidden="1" customWidth="1"/>
    <col min="14" max="14" width="19" bestFit="1" customWidth="1"/>
    <col min="15" max="15" width="22.5703125" bestFit="1" customWidth="1"/>
    <col min="16" max="16" width="10" bestFit="1" customWidth="1"/>
    <col min="17" max="17" width="16.5703125" bestFit="1" customWidth="1"/>
    <col min="18" max="18" width="12.85546875" bestFit="1" customWidth="1"/>
  </cols>
  <sheetData>
    <row r="8" spans="1:16" ht="39.75" customHeight="1" thickBot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ht="24" customHeight="1" x14ac:dyDescent="0.25">
      <c r="A9" s="75"/>
      <c r="B9" s="204" t="s">
        <v>79</v>
      </c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6"/>
    </row>
    <row r="10" spans="1:16" ht="15" x14ac:dyDescent="0.25">
      <c r="A10" s="75"/>
      <c r="B10" s="207" t="s">
        <v>37</v>
      </c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9"/>
    </row>
    <row r="11" spans="1:16" ht="15" x14ac:dyDescent="0.25">
      <c r="A11" s="75"/>
      <c r="B11" s="207" t="s">
        <v>38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9"/>
    </row>
    <row r="12" spans="1:16" ht="15.75" thickBot="1" x14ac:dyDescent="0.3">
      <c r="A12" s="75"/>
      <c r="B12" s="210" t="s">
        <v>39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2"/>
    </row>
    <row r="13" spans="1:16" ht="15.75" thickBot="1" x14ac:dyDescent="0.3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</row>
    <row r="14" spans="1:16" ht="15" customHeight="1" thickBot="1" x14ac:dyDescent="0.3">
      <c r="A14" s="75"/>
      <c r="B14" s="192" t="s">
        <v>40</v>
      </c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4"/>
    </row>
    <row r="15" spans="1:16" ht="15.75" thickBot="1" x14ac:dyDescent="0.3">
      <c r="A15" s="75"/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</row>
    <row r="16" spans="1:16" ht="21" customHeight="1" x14ac:dyDescent="0.25">
      <c r="A16" s="75"/>
      <c r="B16" s="196" t="s">
        <v>0</v>
      </c>
      <c r="C16" s="198" t="s">
        <v>14</v>
      </c>
      <c r="D16" s="188" t="s">
        <v>1</v>
      </c>
      <c r="E16" s="200" t="s">
        <v>15</v>
      </c>
      <c r="F16" s="188" t="s">
        <v>9</v>
      </c>
      <c r="G16" s="188"/>
      <c r="H16" s="188" t="s">
        <v>10</v>
      </c>
      <c r="I16" s="188"/>
      <c r="J16" s="188" t="s">
        <v>26</v>
      </c>
      <c r="K16" s="188"/>
      <c r="L16" s="202" t="s">
        <v>27</v>
      </c>
      <c r="M16" s="105" t="s">
        <v>29</v>
      </c>
      <c r="N16" s="186" t="s">
        <v>5</v>
      </c>
      <c r="O16" s="188" t="s">
        <v>6</v>
      </c>
      <c r="P16" s="190" t="s">
        <v>2</v>
      </c>
    </row>
    <row r="17" spans="1:18" ht="18" customHeight="1" thickBot="1" x14ac:dyDescent="0.3">
      <c r="A17" s="75"/>
      <c r="B17" s="197"/>
      <c r="C17" s="199"/>
      <c r="D17" s="189"/>
      <c r="E17" s="201"/>
      <c r="F17" s="106" t="s">
        <v>11</v>
      </c>
      <c r="G17" s="107" t="s">
        <v>12</v>
      </c>
      <c r="H17" s="106" t="s">
        <v>13</v>
      </c>
      <c r="I17" s="108" t="s">
        <v>12</v>
      </c>
      <c r="J17" s="106" t="s">
        <v>13</v>
      </c>
      <c r="K17" s="108" t="s">
        <v>12</v>
      </c>
      <c r="L17" s="203"/>
      <c r="M17" s="106" t="s">
        <v>13</v>
      </c>
      <c r="N17" s="187"/>
      <c r="O17" s="189"/>
      <c r="P17" s="191"/>
    </row>
    <row r="18" spans="1:18" ht="20.100000000000001" customHeight="1" x14ac:dyDescent="0.25">
      <c r="A18" s="75"/>
      <c r="B18" s="109">
        <v>1</v>
      </c>
      <c r="C18" s="110" t="s">
        <v>41</v>
      </c>
      <c r="D18" s="111"/>
      <c r="E18" s="112"/>
      <c r="F18" s="113"/>
      <c r="G18" s="114"/>
      <c r="H18" s="115"/>
      <c r="I18" s="114"/>
      <c r="J18" s="114"/>
      <c r="K18" s="114"/>
      <c r="L18" s="115"/>
      <c r="M18" s="115"/>
      <c r="N18" s="114"/>
      <c r="O18" s="116"/>
      <c r="P18" s="117"/>
      <c r="R18" s="18"/>
    </row>
    <row r="19" spans="1:18" ht="24.95" customHeight="1" x14ac:dyDescent="0.25">
      <c r="A19" s="75"/>
      <c r="B19" s="118" t="s">
        <v>4</v>
      </c>
      <c r="C19" s="119" t="s">
        <v>42</v>
      </c>
      <c r="D19" s="120" t="s">
        <v>1</v>
      </c>
      <c r="E19" s="121">
        <v>1</v>
      </c>
      <c r="F19" s="122"/>
      <c r="G19" s="122"/>
      <c r="H19" s="122"/>
      <c r="I19" s="122"/>
      <c r="J19" s="123"/>
      <c r="K19" s="122"/>
      <c r="L19" s="122"/>
      <c r="M19" s="124"/>
      <c r="N19" s="122"/>
      <c r="O19" s="122"/>
      <c r="P19" s="125"/>
      <c r="R19" s="18"/>
    </row>
    <row r="20" spans="1:18" ht="20.100000000000001" customHeight="1" x14ac:dyDescent="0.25">
      <c r="A20" s="75"/>
      <c r="B20" s="126">
        <v>2</v>
      </c>
      <c r="C20" s="127" t="s">
        <v>64</v>
      </c>
      <c r="D20" s="128"/>
      <c r="E20" s="129"/>
      <c r="F20" s="130"/>
      <c r="G20" s="130"/>
      <c r="H20" s="130"/>
      <c r="I20" s="130"/>
      <c r="J20" s="130"/>
      <c r="K20" s="130"/>
      <c r="L20" s="130"/>
      <c r="M20" s="131"/>
      <c r="N20" s="130"/>
      <c r="O20" s="132"/>
      <c r="P20" s="133"/>
      <c r="R20" s="18"/>
    </row>
    <row r="21" spans="1:18" ht="24.95" customHeight="1" x14ac:dyDescent="0.25">
      <c r="A21" s="75"/>
      <c r="B21" s="134" t="s">
        <v>7</v>
      </c>
      <c r="C21" s="135" t="s">
        <v>63</v>
      </c>
      <c r="D21" s="120" t="s">
        <v>28</v>
      </c>
      <c r="E21" s="121">
        <f>computo!H23</f>
        <v>1140.8</v>
      </c>
      <c r="F21" s="122"/>
      <c r="G21" s="122"/>
      <c r="H21" s="122"/>
      <c r="I21" s="122"/>
      <c r="J21" s="123"/>
      <c r="K21" s="122"/>
      <c r="L21" s="122"/>
      <c r="M21" s="124"/>
      <c r="N21" s="122"/>
      <c r="O21" s="122"/>
      <c r="P21" s="125"/>
      <c r="R21" s="18"/>
    </row>
    <row r="22" spans="1:18" ht="24.95" customHeight="1" x14ac:dyDescent="0.25">
      <c r="A22" s="75"/>
      <c r="B22" s="136">
        <v>3</v>
      </c>
      <c r="C22" s="137" t="s">
        <v>67</v>
      </c>
      <c r="D22" s="138"/>
      <c r="E22" s="129"/>
      <c r="F22" s="130"/>
      <c r="G22" s="130"/>
      <c r="H22" s="130"/>
      <c r="I22" s="130"/>
      <c r="J22" s="139"/>
      <c r="K22" s="130"/>
      <c r="L22" s="130"/>
      <c r="M22" s="131"/>
      <c r="N22" s="130"/>
      <c r="O22" s="132"/>
      <c r="P22" s="133"/>
      <c r="R22" s="18"/>
    </row>
    <row r="23" spans="1:18" ht="24.95" customHeight="1" x14ac:dyDescent="0.25">
      <c r="A23" s="75"/>
      <c r="B23" s="134"/>
      <c r="C23" s="119" t="s">
        <v>70</v>
      </c>
      <c r="D23" s="120" t="s">
        <v>28</v>
      </c>
      <c r="E23" s="121">
        <f>computo!H24</f>
        <v>570.4</v>
      </c>
      <c r="F23" s="122"/>
      <c r="G23" s="122"/>
      <c r="H23" s="122"/>
      <c r="I23" s="122"/>
      <c r="J23" s="123"/>
      <c r="K23" s="122"/>
      <c r="L23" s="122"/>
      <c r="M23" s="124"/>
      <c r="N23" s="122"/>
      <c r="O23" s="122"/>
      <c r="P23" s="125"/>
      <c r="R23" s="18"/>
    </row>
    <row r="24" spans="1:18" ht="20.100000000000001" customHeight="1" x14ac:dyDescent="0.25">
      <c r="A24" s="75" t="s">
        <v>19</v>
      </c>
      <c r="B24" s="126">
        <v>3</v>
      </c>
      <c r="C24" s="127" t="s">
        <v>43</v>
      </c>
      <c r="D24" s="128"/>
      <c r="E24" s="129"/>
      <c r="F24" s="130"/>
      <c r="G24" s="130"/>
      <c r="H24" s="130"/>
      <c r="I24" s="130"/>
      <c r="J24" s="130"/>
      <c r="K24" s="130"/>
      <c r="L24" s="130"/>
      <c r="M24" s="131"/>
      <c r="N24" s="130"/>
      <c r="O24" s="132"/>
      <c r="P24" s="133"/>
      <c r="R24" s="18"/>
    </row>
    <row r="25" spans="1:18" ht="24.95" customHeight="1" x14ac:dyDescent="0.25">
      <c r="A25" s="75"/>
      <c r="B25" s="134" t="s">
        <v>3</v>
      </c>
      <c r="C25" s="119" t="s">
        <v>69</v>
      </c>
      <c r="D25" s="120" t="s">
        <v>36</v>
      </c>
      <c r="E25" s="121">
        <f>computo!F22</f>
        <v>2851.9999999999995</v>
      </c>
      <c r="F25" s="122"/>
      <c r="G25" s="122"/>
      <c r="H25" s="122"/>
      <c r="I25" s="122"/>
      <c r="J25" s="123"/>
      <c r="K25" s="122"/>
      <c r="L25" s="122"/>
      <c r="M25" s="124"/>
      <c r="N25" s="122"/>
      <c r="O25" s="122"/>
      <c r="P25" s="125"/>
      <c r="R25" s="18"/>
    </row>
    <row r="26" spans="1:18" ht="24.95" customHeight="1" x14ac:dyDescent="0.25">
      <c r="A26" s="75"/>
      <c r="B26" s="126">
        <v>4</v>
      </c>
      <c r="C26" s="140" t="s">
        <v>65</v>
      </c>
      <c r="D26" s="141"/>
      <c r="E26" s="142"/>
      <c r="F26" s="143"/>
      <c r="G26" s="143"/>
      <c r="H26" s="143"/>
      <c r="I26" s="143"/>
      <c r="J26" s="144"/>
      <c r="K26" s="143"/>
      <c r="L26" s="143"/>
      <c r="M26" s="145"/>
      <c r="N26" s="143"/>
      <c r="O26" s="143"/>
      <c r="P26" s="146"/>
      <c r="R26" s="18"/>
    </row>
    <row r="27" spans="1:18" ht="19.5" customHeight="1" thickBot="1" x14ac:dyDescent="0.3">
      <c r="A27" s="75"/>
      <c r="B27" s="147">
        <v>4.0999999999999996</v>
      </c>
      <c r="C27" s="148" t="s">
        <v>66</v>
      </c>
      <c r="D27" s="149" t="s">
        <v>36</v>
      </c>
      <c r="E27" s="150">
        <f>E25</f>
        <v>2851.9999999999995</v>
      </c>
      <c r="F27" s="151"/>
      <c r="G27" s="151"/>
      <c r="H27" s="151"/>
      <c r="I27" s="151"/>
      <c r="J27" s="152"/>
      <c r="K27" s="151"/>
      <c r="L27" s="151"/>
      <c r="M27" s="153"/>
      <c r="N27" s="151"/>
      <c r="O27" s="151"/>
      <c r="P27" s="154"/>
      <c r="R27" s="18"/>
    </row>
    <row r="28" spans="1:18" ht="20.100000000000001" customHeight="1" thickBot="1" x14ac:dyDescent="0.3">
      <c r="A28" s="75"/>
      <c r="B28" s="76"/>
      <c r="C28" s="77" t="s">
        <v>19</v>
      </c>
      <c r="D28" s="78" t="s">
        <v>19</v>
      </c>
      <c r="E28" s="79"/>
      <c r="F28" s="79"/>
      <c r="G28" s="80"/>
      <c r="H28" s="81"/>
      <c r="I28" s="82"/>
      <c r="J28" s="83"/>
      <c r="K28" s="80"/>
      <c r="L28" s="81"/>
      <c r="M28" s="81"/>
      <c r="N28" s="83"/>
      <c r="O28" s="84"/>
      <c r="P28" s="85"/>
    </row>
    <row r="29" spans="1:18" ht="23.25" customHeight="1" thickBot="1" x14ac:dyDescent="0.3">
      <c r="A29" s="75"/>
      <c r="B29" s="86"/>
      <c r="C29" s="155" t="s">
        <v>35</v>
      </c>
      <c r="D29" s="156"/>
      <c r="E29" s="155"/>
      <c r="F29" s="157"/>
      <c r="G29" s="158">
        <f>SUM(G18:G28)</f>
        <v>0</v>
      </c>
      <c r="H29" s="159"/>
      <c r="I29" s="158">
        <f>SUM(I19:I27)</f>
        <v>0</v>
      </c>
      <c r="J29" s="159"/>
      <c r="K29" s="158">
        <f>SUM(K18:K28)</f>
        <v>0</v>
      </c>
      <c r="L29" s="160"/>
      <c r="M29" s="161"/>
      <c r="N29" s="162"/>
      <c r="O29" s="158">
        <f>SUM(O18:O26)</f>
        <v>0</v>
      </c>
      <c r="P29" s="87">
        <f>P18+P20+P24+P26+P22</f>
        <v>0</v>
      </c>
      <c r="Q29" s="18"/>
    </row>
    <row r="30" spans="1:18" ht="23.25" customHeight="1" thickBot="1" x14ac:dyDescent="0.3">
      <c r="A30" s="75"/>
      <c r="B30" s="88"/>
      <c r="C30" s="163" t="s">
        <v>48</v>
      </c>
      <c r="D30" s="163"/>
      <c r="E30" s="164">
        <v>0.05</v>
      </c>
      <c r="F30" s="165" t="s">
        <v>19</v>
      </c>
      <c r="G30" s="158">
        <f>+G29*N30</f>
        <v>0</v>
      </c>
      <c r="H30" s="166"/>
      <c r="I30" s="158">
        <f>+I29*N30</f>
        <v>0</v>
      </c>
      <c r="J30" s="166"/>
      <c r="K30" s="158">
        <f>+K29*N30</f>
        <v>0</v>
      </c>
      <c r="L30" s="165"/>
      <c r="M30" s="165"/>
      <c r="N30" s="167">
        <v>0.05</v>
      </c>
      <c r="O30" s="158">
        <f>O29*0.05</f>
        <v>0</v>
      </c>
      <c r="P30" s="89"/>
      <c r="Q30" s="18"/>
    </row>
    <row r="31" spans="1:18" ht="23.25" customHeight="1" thickBot="1" x14ac:dyDescent="0.3">
      <c r="A31" s="75"/>
      <c r="B31" s="88"/>
      <c r="C31" s="168" t="s">
        <v>78</v>
      </c>
      <c r="D31" s="168"/>
      <c r="E31" s="168" t="s">
        <v>19</v>
      </c>
      <c r="F31" s="169"/>
      <c r="G31" s="158">
        <f>+G30+G29</f>
        <v>0</v>
      </c>
      <c r="H31" s="169"/>
      <c r="I31" s="158">
        <f>+I30+I29</f>
        <v>0</v>
      </c>
      <c r="J31" s="170"/>
      <c r="K31" s="158">
        <f>+K30+K29</f>
        <v>0</v>
      </c>
      <c r="L31" s="169"/>
      <c r="M31" s="169"/>
      <c r="N31" s="171"/>
      <c r="O31" s="158">
        <f>O29+O30</f>
        <v>0</v>
      </c>
      <c r="P31" s="90"/>
      <c r="Q31" s="18"/>
    </row>
    <row r="32" spans="1:18" ht="23.25" customHeight="1" thickBot="1" x14ac:dyDescent="0.3">
      <c r="A32" s="75"/>
      <c r="B32" s="91"/>
      <c r="C32" s="172" t="s">
        <v>80</v>
      </c>
      <c r="D32" s="172"/>
      <c r="E32" s="173">
        <v>0.21</v>
      </c>
      <c r="F32" s="174"/>
      <c r="G32" s="158">
        <f>+G31*0.21</f>
        <v>0</v>
      </c>
      <c r="H32" s="175"/>
      <c r="I32" s="158"/>
      <c r="J32" s="175"/>
      <c r="K32" s="158">
        <f>+K31*0.21</f>
        <v>0</v>
      </c>
      <c r="L32" s="174"/>
      <c r="M32" s="174"/>
      <c r="N32" s="176"/>
      <c r="O32" s="158">
        <f>+K32+G32</f>
        <v>0</v>
      </c>
      <c r="P32" s="89"/>
      <c r="Q32" s="18"/>
    </row>
    <row r="33" spans="1:17" ht="15.75" thickBot="1" x14ac:dyDescent="0.3">
      <c r="A33" s="75"/>
      <c r="B33" s="92"/>
      <c r="C33" s="93"/>
      <c r="D33" s="93"/>
      <c r="E33" s="93"/>
      <c r="F33" s="94"/>
      <c r="G33" s="95"/>
      <c r="H33" s="94"/>
      <c r="I33" s="93"/>
      <c r="J33" s="93"/>
      <c r="K33" s="93"/>
      <c r="L33" s="94"/>
      <c r="M33" s="94"/>
      <c r="N33" s="96"/>
      <c r="O33" s="97"/>
      <c r="P33" s="89"/>
    </row>
    <row r="34" spans="1:17" ht="28.5" customHeight="1" thickBot="1" x14ac:dyDescent="0.3">
      <c r="A34" s="75"/>
      <c r="B34" s="98"/>
      <c r="C34" s="99"/>
      <c r="D34" s="100"/>
      <c r="E34" s="100"/>
      <c r="F34" s="101"/>
      <c r="G34" s="102"/>
      <c r="H34" s="101"/>
      <c r="I34" s="100"/>
      <c r="J34" s="100"/>
      <c r="K34" s="100"/>
      <c r="L34" s="101"/>
      <c r="M34" s="101"/>
      <c r="N34" s="103"/>
      <c r="O34" s="177">
        <f>SUM(O31:O32)</f>
        <v>0</v>
      </c>
      <c r="P34" s="104"/>
      <c r="Q34" s="47"/>
    </row>
    <row r="36" spans="1:17" x14ac:dyDescent="0.2">
      <c r="C36" s="69"/>
    </row>
    <row r="38" spans="1:17" x14ac:dyDescent="0.2">
      <c r="N38" s="73"/>
      <c r="O38" s="74"/>
    </row>
    <row r="39" spans="1:17" x14ac:dyDescent="0.2">
      <c r="I39" t="s">
        <v>49</v>
      </c>
      <c r="N39" s="73"/>
      <c r="O39" s="73"/>
    </row>
  </sheetData>
  <mergeCells count="18">
    <mergeCell ref="B9:P9"/>
    <mergeCell ref="B10:P10"/>
    <mergeCell ref="B11:P11"/>
    <mergeCell ref="B12:P12"/>
    <mergeCell ref="A13:P13"/>
    <mergeCell ref="N16:N17"/>
    <mergeCell ref="O16:O17"/>
    <mergeCell ref="P16:P17"/>
    <mergeCell ref="B14:P14"/>
    <mergeCell ref="B15:P15"/>
    <mergeCell ref="B16:B17"/>
    <mergeCell ref="C16:C17"/>
    <mergeCell ref="D16:D17"/>
    <mergeCell ref="E16:E17"/>
    <mergeCell ref="F16:G16"/>
    <mergeCell ref="H16:I16"/>
    <mergeCell ref="J16:K16"/>
    <mergeCell ref="L16:L17"/>
  </mergeCells>
  <pageMargins left="0.48" right="0.23622047244094491" top="1.01" bottom="0.74803149606299213" header="0.31496062992125984" footer="0.31496062992125984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6"/>
  <sheetViews>
    <sheetView topLeftCell="A4" workbookViewId="0">
      <selection activeCell="I34" sqref="I34"/>
    </sheetView>
  </sheetViews>
  <sheetFormatPr baseColWidth="10" defaultColWidth="10.7109375" defaultRowHeight="12.75" x14ac:dyDescent="0.2"/>
  <cols>
    <col min="1" max="1" width="7.85546875" customWidth="1"/>
    <col min="2" max="2" width="22" customWidth="1"/>
    <col min="3" max="3" width="38.5703125" customWidth="1"/>
    <col min="4" max="4" width="13.42578125" customWidth="1"/>
    <col min="8" max="8" width="13.85546875" customWidth="1"/>
    <col min="10" max="10" width="6.28515625" customWidth="1"/>
    <col min="11" max="11" width="13.7109375" customWidth="1"/>
    <col min="12" max="12" width="12.85546875" customWidth="1"/>
    <col min="13" max="13" width="16.5703125" bestFit="1" customWidth="1"/>
  </cols>
  <sheetData>
    <row r="2" spans="2:8" x14ac:dyDescent="0.2">
      <c r="F2" s="26"/>
    </row>
    <row r="3" spans="2:8" x14ac:dyDescent="0.2">
      <c r="F3" s="26"/>
    </row>
    <row r="4" spans="2:8" x14ac:dyDescent="0.2">
      <c r="F4" s="26"/>
    </row>
    <row r="5" spans="2:8" x14ac:dyDescent="0.2">
      <c r="F5" s="26"/>
    </row>
    <row r="6" spans="2:8" x14ac:dyDescent="0.2">
      <c r="F6" s="26"/>
    </row>
    <row r="7" spans="2:8" x14ac:dyDescent="0.2">
      <c r="F7" s="26"/>
    </row>
    <row r="8" spans="2:8" x14ac:dyDescent="0.2">
      <c r="F8" s="26"/>
    </row>
    <row r="9" spans="2:8" x14ac:dyDescent="0.2">
      <c r="F9" s="26"/>
    </row>
    <row r="10" spans="2:8" x14ac:dyDescent="0.2">
      <c r="F10" s="26"/>
    </row>
    <row r="11" spans="2:8" x14ac:dyDescent="0.2">
      <c r="C11" s="69" t="s">
        <v>71</v>
      </c>
      <c r="F11" s="26"/>
    </row>
    <row r="12" spans="2:8" ht="13.5" thickBot="1" x14ac:dyDescent="0.25">
      <c r="F12" s="26"/>
    </row>
    <row r="13" spans="2:8" x14ac:dyDescent="0.2">
      <c r="B13" s="27" t="s">
        <v>75</v>
      </c>
      <c r="C13" s="28"/>
      <c r="D13" s="29"/>
      <c r="E13" s="29"/>
      <c r="F13" s="30"/>
      <c r="G13" s="29"/>
      <c r="H13" s="31"/>
    </row>
    <row r="14" spans="2:8" x14ac:dyDescent="0.2">
      <c r="B14" s="32"/>
      <c r="C14" s="33"/>
      <c r="D14" s="34" t="s">
        <v>50</v>
      </c>
      <c r="E14" s="34" t="s">
        <v>51</v>
      </c>
      <c r="F14" s="34" t="s">
        <v>52</v>
      </c>
      <c r="G14" s="34" t="s">
        <v>53</v>
      </c>
      <c r="H14" s="35" t="s">
        <v>54</v>
      </c>
    </row>
    <row r="15" spans="2:8" x14ac:dyDescent="0.2">
      <c r="B15" s="32" t="s">
        <v>55</v>
      </c>
      <c r="C15" s="70" t="s">
        <v>60</v>
      </c>
      <c r="D15" s="34"/>
      <c r="E15" s="34"/>
      <c r="F15" s="34"/>
      <c r="G15" s="1"/>
      <c r="H15" s="36"/>
    </row>
    <row r="16" spans="2:8" x14ac:dyDescent="0.2">
      <c r="B16" s="32"/>
      <c r="C16" s="46" t="s">
        <v>58</v>
      </c>
      <c r="D16" s="34">
        <v>110</v>
      </c>
      <c r="E16" s="34">
        <v>9.1999999999999993</v>
      </c>
      <c r="F16" s="1">
        <f>D16*E16</f>
        <v>1011.9999999999999</v>
      </c>
      <c r="G16" s="1"/>
      <c r="H16" s="36"/>
    </row>
    <row r="17" spans="2:13" x14ac:dyDescent="0.2">
      <c r="B17" s="32"/>
      <c r="C17" s="46" t="s">
        <v>73</v>
      </c>
      <c r="D17" s="34">
        <v>110</v>
      </c>
      <c r="E17" s="34">
        <v>9.1999999999999993</v>
      </c>
      <c r="F17" s="1">
        <f>D17*E17</f>
        <v>1011.9999999999999</v>
      </c>
      <c r="G17" s="1"/>
      <c r="H17" s="36"/>
    </row>
    <row r="18" spans="2:13" x14ac:dyDescent="0.2">
      <c r="B18" s="32"/>
      <c r="C18" s="46" t="s">
        <v>62</v>
      </c>
      <c r="D18" s="34"/>
      <c r="E18" s="34"/>
      <c r="F18" s="1"/>
      <c r="G18" s="1"/>
      <c r="H18" s="36"/>
    </row>
    <row r="19" spans="2:13" x14ac:dyDescent="0.2">
      <c r="B19" s="32"/>
      <c r="C19" s="70" t="s">
        <v>59</v>
      </c>
      <c r="D19" s="34"/>
      <c r="E19" s="34"/>
      <c r="F19" s="1"/>
      <c r="G19" s="1"/>
      <c r="H19" s="36"/>
    </row>
    <row r="20" spans="2:13" x14ac:dyDescent="0.2">
      <c r="B20" s="32"/>
      <c r="C20" s="46" t="s">
        <v>61</v>
      </c>
      <c r="D20" s="34"/>
      <c r="E20" s="34"/>
      <c r="F20" s="1"/>
      <c r="G20" s="1"/>
      <c r="H20" s="36"/>
    </row>
    <row r="21" spans="2:13" x14ac:dyDescent="0.2">
      <c r="B21" s="32"/>
      <c r="C21" s="46" t="s">
        <v>76</v>
      </c>
      <c r="D21" s="34">
        <f>90</f>
        <v>90</v>
      </c>
      <c r="E21" s="34">
        <v>9.1999999999999993</v>
      </c>
      <c r="F21" s="1">
        <f>D21*E21</f>
        <v>827.99999999999989</v>
      </c>
      <c r="G21" s="1"/>
      <c r="H21" s="36"/>
    </row>
    <row r="22" spans="2:13" x14ac:dyDescent="0.2">
      <c r="B22" s="32"/>
      <c r="C22" s="33"/>
      <c r="D22" s="45">
        <f>SUM(D16:D21)</f>
        <v>310</v>
      </c>
      <c r="E22" s="45">
        <v>9.1999999999999993</v>
      </c>
      <c r="F22" s="43">
        <f>SUM(F16:F21)</f>
        <v>2851.9999999999995</v>
      </c>
      <c r="G22" s="1"/>
      <c r="H22" s="71">
        <f>F22*0.2</f>
        <v>570.4</v>
      </c>
      <c r="K22" s="48"/>
      <c r="L22" s="47"/>
      <c r="M22" s="47"/>
    </row>
    <row r="23" spans="2:13" x14ac:dyDescent="0.2">
      <c r="B23" s="32" t="s">
        <v>56</v>
      </c>
      <c r="C23" s="33"/>
      <c r="D23" s="45">
        <f>D22</f>
        <v>310</v>
      </c>
      <c r="E23" s="34">
        <v>9.1999999999999993</v>
      </c>
      <c r="F23" s="34">
        <f>F22</f>
        <v>2851.9999999999995</v>
      </c>
      <c r="G23" s="34">
        <v>0.4</v>
      </c>
      <c r="H23" s="71">
        <f>F23*G23</f>
        <v>1140.8</v>
      </c>
    </row>
    <row r="24" spans="2:13" x14ac:dyDescent="0.2">
      <c r="B24" s="72" t="s">
        <v>77</v>
      </c>
      <c r="C24" s="33"/>
      <c r="D24" s="1">
        <f>D23</f>
        <v>310</v>
      </c>
      <c r="E24" s="1"/>
      <c r="F24" s="34">
        <f>F23</f>
        <v>2851.9999999999995</v>
      </c>
      <c r="G24" s="34">
        <v>0.2</v>
      </c>
      <c r="H24" s="71">
        <f>F24*G24</f>
        <v>570.4</v>
      </c>
    </row>
    <row r="25" spans="2:13" ht="13.5" thickBot="1" x14ac:dyDescent="0.25">
      <c r="B25" s="37"/>
      <c r="C25" s="38"/>
      <c r="D25" s="39"/>
      <c r="E25" s="39"/>
      <c r="F25" s="40"/>
      <c r="G25" s="39"/>
      <c r="H25" s="41"/>
    </row>
    <row r="26" spans="2:13" x14ac:dyDescent="0.2">
      <c r="F26" s="26"/>
    </row>
  </sheetData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34"/>
  <sheetViews>
    <sheetView topLeftCell="A4" zoomScale="115" zoomScaleNormal="115" workbookViewId="0">
      <selection activeCell="A29" sqref="A29:D29"/>
    </sheetView>
  </sheetViews>
  <sheetFormatPr baseColWidth="10" defaultColWidth="10.7109375" defaultRowHeight="12.75" x14ac:dyDescent="0.2"/>
  <cols>
    <col min="1" max="1" width="5.7109375" customWidth="1"/>
    <col min="2" max="2" width="33.85546875" bestFit="1" customWidth="1"/>
    <col min="3" max="3" width="15.5703125" customWidth="1"/>
    <col min="4" max="4" width="8.140625" customWidth="1"/>
    <col min="5" max="5" width="3.7109375" customWidth="1"/>
    <col min="6" max="6" width="12.7109375" customWidth="1"/>
    <col min="7" max="7" width="14.140625" customWidth="1"/>
    <col min="8" max="8" width="14" customWidth="1"/>
    <col min="9" max="9" width="14.85546875" customWidth="1"/>
    <col min="10" max="10" width="15.140625" customWidth="1"/>
  </cols>
  <sheetData>
    <row r="7" spans="1:10" ht="13.5" thickBot="1" x14ac:dyDescent="0.25"/>
    <row r="8" spans="1:10" ht="15.75" x14ac:dyDescent="0.2">
      <c r="A8" s="49"/>
      <c r="B8" s="222" t="s">
        <v>72</v>
      </c>
      <c r="C8" s="222"/>
      <c r="D8" s="222"/>
      <c r="E8" s="222"/>
      <c r="F8" s="222"/>
      <c r="G8" s="222"/>
      <c r="H8" s="222"/>
      <c r="I8" s="222"/>
      <c r="J8" s="52"/>
    </row>
    <row r="9" spans="1:10" ht="13.5" thickBot="1" x14ac:dyDescent="0.25">
      <c r="A9" s="50"/>
      <c r="B9" s="51"/>
      <c r="C9" s="51"/>
      <c r="D9" s="51"/>
      <c r="E9" s="51"/>
      <c r="F9" s="51"/>
      <c r="G9" s="51"/>
      <c r="H9" s="51"/>
      <c r="I9" s="51"/>
      <c r="J9" s="53"/>
    </row>
    <row r="10" spans="1:10" ht="7.5" customHeight="1" thickBot="1" x14ac:dyDescent="0.25"/>
    <row r="11" spans="1:10" ht="12" customHeight="1" thickBot="1" x14ac:dyDescent="0.25">
      <c r="A11" s="220"/>
      <c r="B11" s="221"/>
      <c r="C11" s="221"/>
      <c r="D11" s="221"/>
      <c r="E11" s="221"/>
      <c r="F11" s="221"/>
      <c r="G11" s="221"/>
      <c r="H11" s="221"/>
      <c r="I11" s="221"/>
      <c r="J11" s="54"/>
    </row>
    <row r="12" spans="1:10" ht="8.25" customHeight="1" thickBot="1" x14ac:dyDescent="0.25"/>
    <row r="13" spans="1:10" s="4" customFormat="1" ht="24.95" customHeight="1" thickBot="1" x14ac:dyDescent="0.25">
      <c r="A13" s="23" t="s">
        <v>16</v>
      </c>
      <c r="B13" s="59" t="s">
        <v>17</v>
      </c>
      <c r="C13" s="59" t="s">
        <v>18</v>
      </c>
      <c r="D13" s="60" t="s">
        <v>34</v>
      </c>
      <c r="E13" s="2"/>
      <c r="F13" s="23" t="s">
        <v>30</v>
      </c>
      <c r="G13" s="24" t="s">
        <v>31</v>
      </c>
      <c r="H13" s="24" t="s">
        <v>32</v>
      </c>
      <c r="I13" s="24" t="s">
        <v>33</v>
      </c>
      <c r="J13" s="24" t="s">
        <v>74</v>
      </c>
    </row>
    <row r="14" spans="1:10" s="4" customFormat="1" ht="12.75" customHeight="1" x14ac:dyDescent="0.2">
      <c r="A14" s="58">
        <v>1</v>
      </c>
      <c r="B14" s="61" t="s">
        <v>42</v>
      </c>
      <c r="C14" s="62">
        <f>'ARA SAN JUAN'!O18</f>
        <v>0</v>
      </c>
      <c r="D14" s="63"/>
      <c r="E14" s="2"/>
      <c r="F14" s="180"/>
      <c r="G14" s="178"/>
      <c r="H14" s="178"/>
      <c r="I14" s="178"/>
      <c r="J14" s="179"/>
    </row>
    <row r="15" spans="1:10" ht="24" x14ac:dyDescent="0.2">
      <c r="A15" s="58">
        <v>2</v>
      </c>
      <c r="B15" s="64" t="s">
        <v>63</v>
      </c>
      <c r="C15" s="8">
        <f>'ARA SAN JUAN'!O20</f>
        <v>0</v>
      </c>
      <c r="D15" s="25"/>
      <c r="F15" s="180"/>
      <c r="G15" s="180"/>
      <c r="H15" s="180"/>
      <c r="I15" s="180"/>
      <c r="J15" s="181"/>
    </row>
    <row r="16" spans="1:10" x14ac:dyDescent="0.2">
      <c r="A16" s="58">
        <v>3</v>
      </c>
      <c r="B16" s="42" t="s">
        <v>68</v>
      </c>
      <c r="C16" s="8">
        <f>'ARA SAN JUAN'!O22</f>
        <v>0</v>
      </c>
      <c r="D16" s="25"/>
      <c r="F16" s="180"/>
      <c r="G16" s="180"/>
      <c r="H16" s="180"/>
      <c r="I16" s="180"/>
      <c r="J16" s="181"/>
    </row>
    <row r="17" spans="1:10" ht="24" x14ac:dyDescent="0.2">
      <c r="A17" s="58">
        <v>4</v>
      </c>
      <c r="B17" s="65" t="s">
        <v>57</v>
      </c>
      <c r="C17" s="8">
        <f>'ARA SAN JUAN'!O24</f>
        <v>0</v>
      </c>
      <c r="D17" s="25"/>
      <c r="F17" s="180"/>
      <c r="G17" s="180"/>
      <c r="H17" s="180"/>
      <c r="I17" s="180"/>
      <c r="J17" s="180"/>
    </row>
    <row r="18" spans="1:10" ht="13.5" thickBot="1" x14ac:dyDescent="0.25">
      <c r="A18" s="58">
        <v>5</v>
      </c>
      <c r="B18" s="66" t="s">
        <v>66</v>
      </c>
      <c r="C18" s="67">
        <f>'ARA SAN JUAN'!O26</f>
        <v>0</v>
      </c>
      <c r="D18" s="68"/>
      <c r="F18" s="184"/>
      <c r="G18" s="180"/>
      <c r="H18" s="180"/>
      <c r="I18" s="180"/>
      <c r="J18" s="182"/>
    </row>
    <row r="19" spans="1:10" x14ac:dyDescent="0.2">
      <c r="A19" s="22"/>
      <c r="B19" s="19"/>
      <c r="C19" s="20"/>
      <c r="D19" s="21"/>
      <c r="F19" s="181"/>
      <c r="G19" s="180"/>
      <c r="H19" s="180"/>
      <c r="I19" s="185"/>
      <c r="J19" s="181"/>
    </row>
    <row r="20" spans="1:10" x14ac:dyDescent="0.2">
      <c r="A20" s="7" t="s">
        <v>19</v>
      </c>
      <c r="B20" s="7"/>
      <c r="C20" s="9"/>
      <c r="D20" s="10"/>
      <c r="F20" s="181"/>
      <c r="G20" s="181"/>
      <c r="H20" s="181"/>
      <c r="I20" s="184"/>
      <c r="J20" s="181"/>
    </row>
    <row r="21" spans="1:10" x14ac:dyDescent="0.2">
      <c r="A21" s="7"/>
      <c r="B21" s="11" t="s">
        <v>24</v>
      </c>
      <c r="C21" s="17">
        <f>SUM(C14:C19)</f>
        <v>0</v>
      </c>
      <c r="D21" s="10"/>
      <c r="F21" s="183"/>
      <c r="G21" s="181"/>
      <c r="H21" s="181"/>
      <c r="I21" s="184"/>
      <c r="J21" s="181"/>
    </row>
    <row r="22" spans="1:10" x14ac:dyDescent="0.2">
      <c r="A22" s="7"/>
      <c r="B22" s="7" t="s">
        <v>20</v>
      </c>
      <c r="C22" s="16">
        <f>C21</f>
        <v>0</v>
      </c>
      <c r="D22" s="10"/>
      <c r="F22" s="181"/>
      <c r="G22" s="181"/>
      <c r="H22" s="181"/>
      <c r="I22" s="184"/>
      <c r="J22" s="181"/>
    </row>
    <row r="23" spans="1:10" x14ac:dyDescent="0.2">
      <c r="A23" s="7"/>
      <c r="B23" s="7" t="s">
        <v>21</v>
      </c>
      <c r="C23" s="9">
        <f>'ARA SAN JUAN'!O30</f>
        <v>0</v>
      </c>
      <c r="D23" s="10">
        <v>0.05</v>
      </c>
      <c r="F23" s="181"/>
      <c r="G23" s="181"/>
      <c r="H23" s="181"/>
      <c r="I23" s="184"/>
      <c r="J23" s="181"/>
    </row>
    <row r="24" spans="1:10" x14ac:dyDescent="0.2">
      <c r="A24" s="7"/>
      <c r="B24" s="7" t="s">
        <v>23</v>
      </c>
      <c r="C24" s="15">
        <f>SUM(C22:C23)</f>
        <v>0</v>
      </c>
      <c r="D24" s="10"/>
      <c r="F24" s="3"/>
      <c r="G24" s="3"/>
      <c r="H24" s="3"/>
      <c r="I24" s="3"/>
      <c r="J24" s="1"/>
    </row>
    <row r="25" spans="1:10" x14ac:dyDescent="0.2">
      <c r="A25" s="7"/>
      <c r="B25" s="7" t="s">
        <v>22</v>
      </c>
      <c r="C25" s="9">
        <f>+'ARA SAN JUAN'!O32</f>
        <v>0</v>
      </c>
      <c r="D25" s="10">
        <v>0.21</v>
      </c>
      <c r="F25" s="1"/>
      <c r="G25" s="1"/>
      <c r="H25" s="1"/>
      <c r="I25" s="1"/>
      <c r="J25" s="1"/>
    </row>
    <row r="26" spans="1:10" x14ac:dyDescent="0.2">
      <c r="A26" s="7"/>
      <c r="B26" s="11" t="s">
        <v>8</v>
      </c>
      <c r="C26" s="17">
        <f>+C25+C24</f>
        <v>0</v>
      </c>
      <c r="D26" s="10"/>
      <c r="F26" s="1"/>
      <c r="G26" s="1"/>
      <c r="H26" s="1"/>
      <c r="I26" s="1"/>
      <c r="J26" s="1"/>
    </row>
    <row r="27" spans="1:10" x14ac:dyDescent="0.2">
      <c r="A27" s="12"/>
      <c r="B27" s="12"/>
      <c r="C27" s="13"/>
      <c r="D27" s="14"/>
      <c r="F27" s="1"/>
      <c r="G27" s="1"/>
      <c r="H27" s="1"/>
      <c r="I27" s="1"/>
      <c r="J27" s="1"/>
    </row>
    <row r="28" spans="1:10" x14ac:dyDescent="0.2">
      <c r="A28" s="223" t="s">
        <v>47</v>
      </c>
      <c r="B28" s="224"/>
      <c r="C28" s="224"/>
      <c r="D28" s="225"/>
      <c r="F28" s="5">
        <f>SUM(F14:F18)</f>
        <v>0</v>
      </c>
      <c r="G28" s="5">
        <f>SUM(G15:G18)</f>
        <v>0</v>
      </c>
      <c r="H28" s="5">
        <f>SUM(H15:H18)</f>
        <v>0</v>
      </c>
      <c r="I28" s="5">
        <f>SUM(I15:I18)</f>
        <v>0</v>
      </c>
      <c r="J28" s="55">
        <f>J17+J18</f>
        <v>0</v>
      </c>
    </row>
    <row r="29" spans="1:10" x14ac:dyDescent="0.2">
      <c r="A29" s="223" t="s">
        <v>81</v>
      </c>
      <c r="B29" s="224"/>
      <c r="C29" s="224"/>
      <c r="D29" s="225"/>
      <c r="F29" s="5">
        <f>F28</f>
        <v>0</v>
      </c>
      <c r="G29" s="5">
        <f>SUM(F29+G28)</f>
        <v>0</v>
      </c>
      <c r="H29" s="5">
        <f>SUM(G29+H28)</f>
        <v>0</v>
      </c>
      <c r="I29" s="5">
        <f>SUM(H29+I28)</f>
        <v>0</v>
      </c>
      <c r="J29" s="55">
        <f>I29+J28</f>
        <v>0</v>
      </c>
    </row>
    <row r="30" spans="1:10" x14ac:dyDescent="0.2">
      <c r="A30" s="223" t="s">
        <v>25</v>
      </c>
      <c r="B30" s="224"/>
      <c r="C30" s="224"/>
      <c r="D30" s="225"/>
      <c r="F30" s="5"/>
      <c r="G30" s="5"/>
      <c r="H30" s="5"/>
      <c r="I30" s="5"/>
      <c r="J30" s="1"/>
    </row>
    <row r="31" spans="1:10" x14ac:dyDescent="0.2">
      <c r="A31" s="12"/>
      <c r="B31" s="12"/>
      <c r="C31" s="12"/>
      <c r="D31" s="12"/>
      <c r="F31" s="5"/>
      <c r="G31" s="5"/>
      <c r="H31" s="5"/>
      <c r="I31" s="5"/>
      <c r="J31" s="1"/>
    </row>
    <row r="32" spans="1:10" x14ac:dyDescent="0.2">
      <c r="A32" s="226" t="s">
        <v>44</v>
      </c>
      <c r="B32" s="227"/>
      <c r="C32" s="227"/>
      <c r="D32" s="228"/>
      <c r="F32" s="6">
        <f>+(F28*C26)</f>
        <v>0</v>
      </c>
      <c r="G32" s="6">
        <f>+(G28*C26)</f>
        <v>0</v>
      </c>
      <c r="H32" s="6">
        <f>+(H28*C26)</f>
        <v>0</v>
      </c>
      <c r="I32" s="6">
        <f>+(I28*C26)</f>
        <v>0</v>
      </c>
      <c r="J32" s="56">
        <f>J28*C26</f>
        <v>0</v>
      </c>
    </row>
    <row r="33" spans="1:10" x14ac:dyDescent="0.2">
      <c r="A33" s="214" t="s">
        <v>45</v>
      </c>
      <c r="B33" s="215"/>
      <c r="C33" s="215"/>
      <c r="D33" s="216"/>
      <c r="F33" s="6">
        <f>+(F29*C26)</f>
        <v>0</v>
      </c>
      <c r="G33" s="6">
        <f>+(G29*C26)</f>
        <v>0</v>
      </c>
      <c r="H33" s="6">
        <f>+(H29*C26)</f>
        <v>0</v>
      </c>
      <c r="I33" s="6">
        <f>+(I29*C26)</f>
        <v>0</v>
      </c>
      <c r="J33" s="57">
        <f>I33+J32</f>
        <v>0</v>
      </c>
    </row>
    <row r="34" spans="1:10" x14ac:dyDescent="0.2">
      <c r="A34" s="217" t="s">
        <v>46</v>
      </c>
      <c r="B34" s="218"/>
      <c r="C34" s="218"/>
      <c r="D34" s="219"/>
      <c r="F34" s="6"/>
      <c r="G34" s="6"/>
      <c r="H34" s="6"/>
      <c r="I34" s="6"/>
      <c r="J34" s="1"/>
    </row>
  </sheetData>
  <mergeCells count="8">
    <mergeCell ref="A33:D33"/>
    <mergeCell ref="A34:D34"/>
    <mergeCell ref="A11:I11"/>
    <mergeCell ref="B8:I8"/>
    <mergeCell ref="A28:D28"/>
    <mergeCell ref="A29:D29"/>
    <mergeCell ref="A30:D30"/>
    <mergeCell ref="A32:D32"/>
  </mergeCells>
  <pageMargins left="0.97" right="0.23622047244094491" top="1.22" bottom="0.74803149606299213" header="0.31496062992125984" footer="0.31496062992125984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ARA SAN JUAN</vt:lpstr>
      <vt:lpstr>computo</vt:lpstr>
      <vt:lpstr>Plan de Trabajo (2)</vt:lpstr>
      <vt:lpstr>'ARA SAN JUAN'!Área_de_impresión</vt:lpstr>
    </vt:vector>
  </TitlesOfParts>
  <Company>DGR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Hacienda San Lorenzo</cp:lastModifiedBy>
  <cp:lastPrinted>2024-10-29T18:01:26Z</cp:lastPrinted>
  <dcterms:created xsi:type="dcterms:W3CDTF">2006-02-21T13:41:46Z</dcterms:created>
  <dcterms:modified xsi:type="dcterms:W3CDTF">2024-12-17T15:56:16Z</dcterms:modified>
</cp:coreProperties>
</file>